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Berest\Main\Work\Projects\workout.polymyr\"/>
    </mc:Choice>
  </mc:AlternateContent>
  <xr:revisionPtr revIDLastSave="0" documentId="8_{A57F3EDC-43EE-4151-AE1B-750472B5D261}" xr6:coauthVersionLast="47" xr6:coauthVersionMax="47" xr10:uidLastSave="{00000000-0000-0000-0000-000000000000}"/>
  <bookViews>
    <workbookView xWindow="-108" yWindow="-108" windowWidth="23256" windowHeight="12576" xr2:uid="{42B40EC2-EF72-437F-8376-E7CD696A6197}"/>
  </bookViews>
  <sheets>
    <sheet name="Для прайса контрагентам ФИНАЛ" sheetId="1" r:id="rId1"/>
  </sheets>
  <definedNames>
    <definedName name="_xlnm._FilterDatabase" localSheetId="0" hidden="1">'Для прайса контрагентам ФИНАЛ'!$A$8:$N$53</definedName>
    <definedName name="_xlnm.Print_Area" localSheetId="0">'Для прайса контрагентам ФИНАЛ'!$A$1:$K$55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53" i="1" l="1"/>
  <c r="W53" i="1" s="1"/>
  <c r="T53" i="1"/>
  <c r="X53" i="1" s="1"/>
  <c r="J53" i="1"/>
  <c r="U52" i="1"/>
  <c r="W52" i="1" s="1"/>
  <c r="T52" i="1"/>
  <c r="X52" i="1" s="1"/>
  <c r="J52" i="1"/>
  <c r="U51" i="1"/>
  <c r="W51" i="1" s="1"/>
  <c r="T51" i="1"/>
  <c r="X51" i="1" s="1"/>
  <c r="J51" i="1"/>
  <c r="U50" i="1"/>
  <c r="W50" i="1" s="1"/>
  <c r="T50" i="1"/>
  <c r="X50" i="1" s="1"/>
  <c r="J50" i="1"/>
  <c r="X49" i="1"/>
  <c r="U49" i="1"/>
  <c r="W49" i="1" s="1"/>
  <c r="J49" i="1"/>
  <c r="X48" i="1"/>
  <c r="Z48" i="1" s="1"/>
  <c r="U48" i="1"/>
  <c r="W48" i="1" s="1"/>
  <c r="N48" i="1"/>
  <c r="J48" i="1"/>
  <c r="X47" i="1"/>
  <c r="U47" i="1"/>
  <c r="W47" i="1" s="1"/>
  <c r="J47" i="1"/>
  <c r="X46" i="1"/>
  <c r="Z46" i="1" s="1"/>
  <c r="U46" i="1"/>
  <c r="W46" i="1" s="1"/>
  <c r="Y46" i="1" s="1"/>
  <c r="N46" i="1"/>
  <c r="J46" i="1"/>
  <c r="X45" i="1"/>
  <c r="U45" i="1"/>
  <c r="W45" i="1" s="1"/>
  <c r="J45" i="1"/>
  <c r="X44" i="1"/>
  <c r="Z44" i="1" s="1"/>
  <c r="U44" i="1"/>
  <c r="W44" i="1" s="1"/>
  <c r="N44" i="1"/>
  <c r="J44" i="1"/>
  <c r="X43" i="1"/>
  <c r="U43" i="1"/>
  <c r="W43" i="1" s="1"/>
  <c r="J43" i="1"/>
  <c r="U42" i="1"/>
  <c r="W42" i="1" s="1"/>
  <c r="T42" i="1"/>
  <c r="X42" i="1" s="1"/>
  <c r="N42" i="1"/>
  <c r="J42" i="1"/>
  <c r="U41" i="1"/>
  <c r="W41" i="1" s="1"/>
  <c r="T41" i="1"/>
  <c r="X41" i="1" s="1"/>
  <c r="J41" i="1"/>
  <c r="U40" i="1"/>
  <c r="W40" i="1" s="1"/>
  <c r="T40" i="1"/>
  <c r="X40" i="1" s="1"/>
  <c r="N40" i="1"/>
  <c r="J40" i="1"/>
  <c r="U39" i="1"/>
  <c r="W39" i="1" s="1"/>
  <c r="T39" i="1"/>
  <c r="X39" i="1" s="1"/>
  <c r="J39" i="1"/>
  <c r="U38" i="1"/>
  <c r="W38" i="1" s="1"/>
  <c r="Y38" i="1" s="1"/>
  <c r="T38" i="1"/>
  <c r="X38" i="1" s="1"/>
  <c r="Z38" i="1" s="1"/>
  <c r="N38" i="1"/>
  <c r="J38" i="1"/>
  <c r="U37" i="1"/>
  <c r="W37" i="1" s="1"/>
  <c r="T37" i="1"/>
  <c r="X37" i="1" s="1"/>
  <c r="J37" i="1"/>
  <c r="U36" i="1"/>
  <c r="W36" i="1" s="1"/>
  <c r="T36" i="1"/>
  <c r="X36" i="1" s="1"/>
  <c r="N36" i="1"/>
  <c r="J36" i="1"/>
  <c r="X35" i="1"/>
  <c r="U35" i="1"/>
  <c r="W35" i="1" s="1"/>
  <c r="T35" i="1"/>
  <c r="J35" i="1"/>
  <c r="U34" i="1"/>
  <c r="W34" i="1" s="1"/>
  <c r="T34" i="1"/>
  <c r="X34" i="1" s="1"/>
  <c r="N34" i="1"/>
  <c r="J34" i="1"/>
  <c r="W33" i="1"/>
  <c r="U33" i="1"/>
  <c r="T33" i="1"/>
  <c r="X33" i="1" s="1"/>
  <c r="J33" i="1"/>
  <c r="U32" i="1"/>
  <c r="W32" i="1" s="1"/>
  <c r="T32" i="1"/>
  <c r="X32" i="1" s="1"/>
  <c r="N32" i="1"/>
  <c r="J32" i="1"/>
  <c r="U31" i="1"/>
  <c r="W31" i="1" s="1"/>
  <c r="T31" i="1"/>
  <c r="X31" i="1" s="1"/>
  <c r="J31" i="1"/>
  <c r="U30" i="1"/>
  <c r="W30" i="1" s="1"/>
  <c r="T30" i="1"/>
  <c r="X30" i="1" s="1"/>
  <c r="N30" i="1"/>
  <c r="J30" i="1"/>
  <c r="U29" i="1"/>
  <c r="W29" i="1" s="1"/>
  <c r="T29" i="1"/>
  <c r="X29" i="1" s="1"/>
  <c r="J29" i="1"/>
  <c r="U28" i="1"/>
  <c r="W28" i="1" s="1"/>
  <c r="T28" i="1"/>
  <c r="X28" i="1" s="1"/>
  <c r="N28" i="1"/>
  <c r="J28" i="1"/>
  <c r="U27" i="1"/>
  <c r="W27" i="1" s="1"/>
  <c r="T27" i="1"/>
  <c r="X27" i="1" s="1"/>
  <c r="J27" i="1"/>
  <c r="U26" i="1"/>
  <c r="W26" i="1" s="1"/>
  <c r="T26" i="1"/>
  <c r="X26" i="1" s="1"/>
  <c r="N26" i="1"/>
  <c r="J26" i="1"/>
  <c r="U25" i="1"/>
  <c r="W25" i="1" s="1"/>
  <c r="T25" i="1"/>
  <c r="X25" i="1" s="1"/>
  <c r="J25" i="1"/>
  <c r="U24" i="1"/>
  <c r="W24" i="1" s="1"/>
  <c r="T24" i="1"/>
  <c r="X24" i="1" s="1"/>
  <c r="N24" i="1"/>
  <c r="J24" i="1"/>
  <c r="U23" i="1"/>
  <c r="W23" i="1" s="1"/>
  <c r="T23" i="1"/>
  <c r="X23" i="1" s="1"/>
  <c r="J23" i="1"/>
  <c r="U22" i="1"/>
  <c r="W22" i="1" s="1"/>
  <c r="T22" i="1"/>
  <c r="X22" i="1" s="1"/>
  <c r="N22" i="1"/>
  <c r="J22" i="1"/>
  <c r="U21" i="1"/>
  <c r="W21" i="1" s="1"/>
  <c r="T21" i="1"/>
  <c r="X21" i="1" s="1"/>
  <c r="J21" i="1"/>
  <c r="U20" i="1"/>
  <c r="W20" i="1" s="1"/>
  <c r="T20" i="1"/>
  <c r="X20" i="1" s="1"/>
  <c r="N20" i="1"/>
  <c r="J20" i="1"/>
  <c r="U19" i="1"/>
  <c r="W19" i="1" s="1"/>
  <c r="T19" i="1"/>
  <c r="X19" i="1" s="1"/>
  <c r="J19" i="1"/>
  <c r="U18" i="1"/>
  <c r="W18" i="1" s="1"/>
  <c r="T18" i="1"/>
  <c r="X18" i="1" s="1"/>
  <c r="N18" i="1"/>
  <c r="J18" i="1"/>
  <c r="U17" i="1"/>
  <c r="W17" i="1" s="1"/>
  <c r="T17" i="1"/>
  <c r="X17" i="1" s="1"/>
  <c r="J17" i="1"/>
  <c r="U16" i="1"/>
  <c r="W16" i="1" s="1"/>
  <c r="T16" i="1"/>
  <c r="X16" i="1" s="1"/>
  <c r="N16" i="1"/>
  <c r="J16" i="1"/>
  <c r="U15" i="1"/>
  <c r="W15" i="1" s="1"/>
  <c r="T15" i="1"/>
  <c r="X15" i="1" s="1"/>
  <c r="J15" i="1"/>
  <c r="U14" i="1"/>
  <c r="W14" i="1" s="1"/>
  <c r="T14" i="1"/>
  <c r="X14" i="1" s="1"/>
  <c r="N14" i="1"/>
  <c r="J14" i="1"/>
  <c r="U13" i="1"/>
  <c r="W13" i="1" s="1"/>
  <c r="T13" i="1"/>
  <c r="X13" i="1" s="1"/>
  <c r="J13" i="1"/>
  <c r="U12" i="1"/>
  <c r="W12" i="1" s="1"/>
  <c r="T12" i="1"/>
  <c r="X12" i="1" s="1"/>
  <c r="N12" i="1"/>
  <c r="J12" i="1"/>
  <c r="U11" i="1"/>
  <c r="W11" i="1" s="1"/>
  <c r="T11" i="1"/>
  <c r="X11" i="1" s="1"/>
  <c r="J11" i="1"/>
  <c r="U10" i="1"/>
  <c r="W10" i="1" s="1"/>
  <c r="T10" i="1"/>
  <c r="X10" i="1" s="1"/>
  <c r="N10" i="1"/>
  <c r="J10" i="1"/>
  <c r="Z26" i="1" l="1"/>
  <c r="Y36" i="1"/>
  <c r="Z32" i="1"/>
  <c r="Z34" i="1"/>
  <c r="Z42" i="1"/>
  <c r="Y34" i="1"/>
  <c r="Y12" i="1"/>
  <c r="Y16" i="1"/>
  <c r="Y18" i="1"/>
  <c r="Z24" i="1"/>
  <c r="Z40" i="1"/>
  <c r="Y24" i="1"/>
  <c r="Y40" i="1"/>
  <c r="Z10" i="1"/>
  <c r="Y28" i="1"/>
  <c r="Y32" i="1"/>
  <c r="Z36" i="1"/>
  <c r="Y42" i="1"/>
  <c r="Z50" i="1"/>
  <c r="Z18" i="1"/>
  <c r="Z22" i="1"/>
  <c r="Y50" i="1"/>
  <c r="Y10" i="1"/>
  <c r="Y5" i="1"/>
  <c r="Z14" i="1"/>
  <c r="Z12" i="1"/>
  <c r="Y14" i="1"/>
  <c r="Z16" i="1"/>
  <c r="Z20" i="1"/>
  <c r="Y20" i="1"/>
  <c r="Y22" i="1"/>
  <c r="Y26" i="1"/>
  <c r="Z30" i="1"/>
  <c r="Y44" i="1"/>
  <c r="Z28" i="1"/>
  <c r="Y30" i="1"/>
  <c r="Y48" i="1"/>
  <c r="Z5" i="1" l="1"/>
</calcChain>
</file>

<file path=xl/sharedStrings.xml><?xml version="1.0" encoding="utf-8"?>
<sst xmlns="http://schemas.openxmlformats.org/spreadsheetml/2006/main" count="197" uniqueCount="124">
  <si>
    <t>ООО "Полимир-НН" 
ИНН 5260107146 / КПП 526001001
603155, г. Нижний Новгород, ул. Большая Печерская, д. 45, кв.32.
Тел: 8-800-234-37-07; (8313) 272-236, т/ф 272-077
www.polymyr-nn.ru</t>
  </si>
  <si>
    <t>Расчет веса и объема заказа</t>
  </si>
  <si>
    <t>№ ПП</t>
  </si>
  <si>
    <t>Наименование</t>
  </si>
  <si>
    <t>Фото</t>
  </si>
  <si>
    <t>Верхний диаметр, мм.</t>
  </si>
  <si>
    <t>Нижний диаметр, мм.</t>
  </si>
  <si>
    <t>Высота с крышкой, мм.</t>
  </si>
  <si>
    <t>Изделие</t>
  </si>
  <si>
    <t>Кол-во в упаковке, шт.</t>
  </si>
  <si>
    <t>Кол-во на поддоне, шт.</t>
  </si>
  <si>
    <t>Кол-во упаковок на поддоне, шт.</t>
  </si>
  <si>
    <t>URL</t>
  </si>
  <si>
    <t>Номенклатура</t>
  </si>
  <si>
    <t>Вес, гр.</t>
  </si>
  <si>
    <t>Вес комплекта</t>
  </si>
  <si>
    <t>Тип упаковки</t>
  </si>
  <si>
    <t>Вес упаковки, кг</t>
  </si>
  <si>
    <t>Размеры упаковки, см</t>
  </si>
  <si>
    <t>V упаковки, м3</t>
  </si>
  <si>
    <t>Вес 1 комплекта, кг</t>
  </si>
  <si>
    <t>Кол-во к заказу, шт.</t>
  </si>
  <si>
    <t>Вес заказа, кг</t>
  </si>
  <si>
    <t>V заказа, м3</t>
  </si>
  <si>
    <t>Общий вес, кг</t>
  </si>
  <si>
    <t>Общий V, м3</t>
  </si>
  <si>
    <t>Комплект</t>
  </si>
  <si>
    <t>Д</t>
  </si>
  <si>
    <t>Ш</t>
  </si>
  <si>
    <t>В</t>
  </si>
  <si>
    <t>Ведро 11,8 л.</t>
  </si>
  <si>
    <t>Корпус</t>
  </si>
  <si>
    <t>https://polymyr-nn.ru/products/plastikovye-vedra/emkost-kr-11800-280</t>
  </si>
  <si>
    <t>Емкость КР 11800/280</t>
  </si>
  <si>
    <t>Пакет (рукав)</t>
  </si>
  <si>
    <t>Крышка</t>
  </si>
  <si>
    <t>Крышка КР 280</t>
  </si>
  <si>
    <t>Ведро 5,6 л.</t>
  </si>
  <si>
    <t>https://polymyr-nn.ru/products/plastikovye-vedra/emkost-kr-5600-210</t>
  </si>
  <si>
    <t>Емкость КР 5600/210</t>
  </si>
  <si>
    <t>Крышка КР 210</t>
  </si>
  <si>
    <t>Ведро 3,1 л.</t>
  </si>
  <si>
    <t>https://polymyr-nn.ru/products/plastikovye-vedra/emkost-kr-3100-190</t>
  </si>
  <si>
    <t>Емкость КР 3100/190</t>
  </si>
  <si>
    <t>Крышка КР 190</t>
  </si>
  <si>
    <t>Ведро 2,2 л.</t>
  </si>
  <si>
    <t>https://polymyr-nn.ru/products/plastikovye-vedra/emkost-kr-2200-150</t>
  </si>
  <si>
    <t>Емкость КР 2200/150</t>
  </si>
  <si>
    <t>Крышка КР 150</t>
  </si>
  <si>
    <t>Ведро 1 л.</t>
  </si>
  <si>
    <t>https://polymyr-nn.ru/products/plastikovye-vedra/emkost-kr-1000-120</t>
  </si>
  <si>
    <t>Емкость КР 1000/120</t>
  </si>
  <si>
    <t>Коробка</t>
  </si>
  <si>
    <t>Крышка КР 120</t>
  </si>
  <si>
    <t>Ведро 0,8 л.</t>
  </si>
  <si>
    <t>https://polymyr-nn.ru/products/plastikovye-vedra/emkost-kr-800-120</t>
  </si>
  <si>
    <t xml:space="preserve">Емкость КР 800/120 </t>
  </si>
  <si>
    <t>Ведро 0,5 л.</t>
  </si>
  <si>
    <t>https://polymyr-nn.ru/products/plastikovye-vedra/emkost-kr-500-100</t>
  </si>
  <si>
    <t>Емкость КР 500/100</t>
  </si>
  <si>
    <t>Крышка КР 100</t>
  </si>
  <si>
    <t>Банка круглая 550 мл.</t>
  </si>
  <si>
    <t>https://polymyr-nn.ru/products/plastikovye-banki/emkost-kr-550-110</t>
  </si>
  <si>
    <t>Емкость КР 550/110</t>
  </si>
  <si>
    <t>Крышка КР 110</t>
  </si>
  <si>
    <t>Банка круглая 270 мл.</t>
  </si>
  <si>
    <t>https://polymyr-nn.ru/products/plastikovye-banki/emkost-kr-270-90</t>
  </si>
  <si>
    <t>Емкость КР 270/90</t>
  </si>
  <si>
    <t>Крышка КР 90</t>
  </si>
  <si>
    <t>Банка круглая 155 мл.</t>
  </si>
  <si>
    <t>https://polymyr-nn.ru/products/plastikovye-banki/emkost-kr-155-70</t>
  </si>
  <si>
    <t>Емкость КР 155/70</t>
  </si>
  <si>
    <t>Крышка КР 70</t>
  </si>
  <si>
    <t>Банка круглая 120 мл.</t>
  </si>
  <si>
    <t>https://polymyr-nn.ru/products/plastikovye-banki/emkost-kr-120-70</t>
  </si>
  <si>
    <t>Емкость КР 120/70</t>
  </si>
  <si>
    <t>Банка квадратная 
440 мл.</t>
  </si>
  <si>
    <t>https://polymyr-nn.ru/products/plastikovye-banki/emkost-kv-440-90</t>
  </si>
  <si>
    <t>Емкость КВ 440/90</t>
  </si>
  <si>
    <t>Крышка КВ 90</t>
  </si>
  <si>
    <t>Банка квадратная 
360 мл.</t>
  </si>
  <si>
    <t>https://polymyr-nn.ru/products/plastikovye-banki/emkost-kv-360-90</t>
  </si>
  <si>
    <t>Емкость КВ 360/90</t>
  </si>
  <si>
    <t>Банка квадратная 
270 мл.</t>
  </si>
  <si>
    <t>https://polymyr-nn.ru/products/plastikovye-banki/emkost-kv-270-90</t>
  </si>
  <si>
    <t>Емкость КВ 270/90</t>
  </si>
  <si>
    <t>Банка квадратная 
150 мл.</t>
  </si>
  <si>
    <t>https://polymyr-nn.ru/products/plastikovye-banki/emkost-kv-150-90</t>
  </si>
  <si>
    <t>Емкость КВ 150/90</t>
  </si>
  <si>
    <t>Банка прямоугольная 500 мл.</t>
  </si>
  <si>
    <t>148/96</t>
  </si>
  <si>
    <t>130/80</t>
  </si>
  <si>
    <t>https://polymyr-nn.ru/products/plastikovye-banki/emkost-pr-500-150</t>
  </si>
  <si>
    <t>Емкость ПР 500/150</t>
  </si>
  <si>
    <t>Банка круглая 400 мл.</t>
  </si>
  <si>
    <t>https://polymyr-nn.ru/products/plastikovye-sudki/emkost-kr-400-140</t>
  </si>
  <si>
    <t>Емкость КР 400/140</t>
  </si>
  <si>
    <t>Банка круглая 180 мл.</t>
  </si>
  <si>
    <t>https://polymyr-nn.ru/products/plastikovye-sudki/emkost-kr-180-140</t>
  </si>
  <si>
    <t>Емкость КР 180/140</t>
  </si>
  <si>
    <t>Банка круглая 150 мл.</t>
  </si>
  <si>
    <t>https://polymyr-nn.ru/products/plastikovye-sudki/emkost-kr-150-140</t>
  </si>
  <si>
    <t>Емкость КР 150/140</t>
  </si>
  <si>
    <t xml:space="preserve">Банка оваьная
180 мл. </t>
  </si>
  <si>
    <t>https://polymyr-nn.ru/products/plastikovye-sudki/emkost-ov-180-220</t>
  </si>
  <si>
    <t>Емкость ОВ 180/220</t>
  </si>
  <si>
    <t>Крышка ОВ 220</t>
  </si>
  <si>
    <t>Банка треугольная 300 мл.</t>
  </si>
  <si>
    <t>https://polymyr-nn.ru/products/plastikovye-sudki/emkost-tr-300-160</t>
  </si>
  <si>
    <t>Емкость ТР 300/160</t>
  </si>
  <si>
    <t>Крышка ТР 160</t>
  </si>
  <si>
    <t>Крышка для консервации "горячая"</t>
  </si>
  <si>
    <t>https://polymyr-nn.ru/products/kryshki-dlya-konservirovaniya/kryshka-dlya-konservirovaniya</t>
  </si>
  <si>
    <t>Крышка для консервации "холодная"</t>
  </si>
  <si>
    <t>Металлические ручки</t>
  </si>
  <si>
    <t>Ручка</t>
  </si>
  <si>
    <t>https://polymyr-nn.ru/products/drugaya-produkciya/metallicheskoj-ruchki</t>
  </si>
  <si>
    <t>Ручка 110101М</t>
  </si>
  <si>
    <t>Вставка для металлической ручки</t>
  </si>
  <si>
    <t>Вставка ручки</t>
  </si>
  <si>
    <t>https://polymyr-nn.ru/products/drugaya-produkciya/vstavka-dlya-metallicheskoj-ruchki</t>
  </si>
  <si>
    <t>Вставка ручки Тип1</t>
  </si>
  <si>
    <t>Крышка ПР 150</t>
  </si>
  <si>
    <t>Крышка КР 140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</si>
</sst>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.0_-;\-* #,##0.0_-;_-* &quot;-&quot;??_-;_-@_-"/>
    <numFmt numFmtId="165" formatCode="_-* #,##0_-;\-* #,##0_-;_-* &quot;-&quot;??_-;_-@_-"/>
  </numFmts>
  <fonts count="1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4"/>
      <color theme="1"/>
      <name val="Montserrat"/>
      <charset val="204"/>
    </font>
    <font>
      <sz val="14"/>
      <color theme="0"/>
      <name val="Montserrat"/>
      <charset val="204"/>
    </font>
    <font>
      <sz val="18"/>
      <color theme="0"/>
      <name val="Montserrat"/>
      <charset val="204"/>
    </font>
    <font>
      <b/>
      <sz val="14"/>
      <color theme="0"/>
      <name val="Montserrat"/>
      <charset val="204"/>
    </font>
    <font>
      <b/>
      <sz val="14"/>
      <color theme="1"/>
      <name val="Montserrat"/>
      <charset val="204"/>
    </font>
    <font>
      <u/>
      <sz val="11"/>
      <color theme="10"/>
      <name val="Montserrat"/>
      <charset val="204"/>
    </font>
    <font>
      <sz val="14"/>
      <name val="Montserrat"/>
      <charset val="204"/>
    </font>
    <font>
      <sz val="14"/>
      <color rgb="FFFF0000"/>
      <name val="Montserrat"/>
      <charset val="204"/>
    </font>
    <font>
      <sz val="10"/>
      <color theme="0"/>
      <name val="Montserrat"/>
      <charset val="204"/>
    </font>
  </fonts>
  <fills count="4">
    <fill>
      <patternFill patternType="none"/>
    </fill>
    <fill>
      <patternFill patternType="gray125"/>
    </fill>
    <fill>
      <patternFill patternType="solid">
        <fgColor rgb="FF5A5F64"/>
        <bgColor indexed="64"/>
      </patternFill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93">
    <xf numFmtId="0" fontId="0" fillId="0" borderId="0" xfId="0"/>
    <xf numFmtId="0" fontId="3" fillId="2" borderId="0" xfId="0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wrapText="1"/>
    </xf>
    <xf numFmtId="0" fontId="4" fillId="2" borderId="0" xfId="0" applyFont="1" applyFill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164" fontId="3" fillId="0" borderId="0" xfId="1" applyNumberFormat="1" applyFont="1" applyAlignment="1">
      <alignment vertical="center"/>
    </xf>
    <xf numFmtId="0" fontId="3" fillId="0" borderId="0" xfId="0" applyFont="1" applyAlignment="1">
      <alignment vertical="center"/>
    </xf>
    <xf numFmtId="43" fontId="3" fillId="0" borderId="0" xfId="1" applyFont="1" applyAlignment="1">
      <alignment vertical="center"/>
    </xf>
    <xf numFmtId="0" fontId="4" fillId="2" borderId="0" xfId="0" applyFont="1" applyFill="1" applyAlignment="1">
      <alignment horizontal="center" vertical="center" wrapText="1"/>
    </xf>
    <xf numFmtId="164" fontId="3" fillId="0" borderId="0" xfId="1" applyNumberFormat="1" applyFont="1" applyFill="1" applyAlignment="1">
      <alignment vertical="center" wrapText="1"/>
    </xf>
    <xf numFmtId="164" fontId="3" fillId="0" borderId="0" xfId="1" applyNumberFormat="1" applyFont="1" applyFill="1" applyAlignment="1">
      <alignment vertical="center"/>
    </xf>
    <xf numFmtId="0" fontId="4" fillId="0" borderId="1" xfId="0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164" fontId="4" fillId="0" borderId="0" xfId="1" applyNumberFormat="1" applyFont="1" applyFill="1" applyAlignment="1">
      <alignment vertical="center" wrapText="1"/>
    </xf>
    <xf numFmtId="14" fontId="4" fillId="0" borderId="0" xfId="0" applyNumberFormat="1" applyFont="1" applyAlignment="1">
      <alignment horizontal="center" vertical="center" wrapText="1"/>
    </xf>
    <xf numFmtId="43" fontId="6" fillId="2" borderId="2" xfId="1" applyFont="1" applyFill="1" applyBorder="1" applyAlignment="1">
      <alignment horizontal="center" vertical="center" wrapText="1"/>
    </xf>
    <xf numFmtId="164" fontId="4" fillId="0" borderId="0" xfId="1" applyNumberFormat="1" applyFont="1" applyAlignment="1">
      <alignment vertical="center" wrapText="1"/>
    </xf>
    <xf numFmtId="0" fontId="4" fillId="0" borderId="0" xfId="0" applyFont="1" applyAlignment="1">
      <alignment vertical="center"/>
    </xf>
    <xf numFmtId="0" fontId="4" fillId="2" borderId="2" xfId="0" applyFont="1" applyFill="1" applyBorder="1" applyAlignment="1">
      <alignment horizontal="center" vertical="center" wrapText="1"/>
    </xf>
    <xf numFmtId="165" fontId="3" fillId="0" borderId="2" xfId="1" applyNumberFormat="1" applyFont="1" applyBorder="1" applyAlignment="1">
      <alignment horizontal="center" vertical="center" wrapText="1"/>
    </xf>
    <xf numFmtId="165" fontId="3" fillId="0" borderId="2" xfId="1" applyNumberFormat="1" applyFont="1" applyBorder="1" applyAlignment="1">
      <alignment horizontal="center" vertical="center"/>
    </xf>
    <xf numFmtId="165" fontId="3" fillId="0" borderId="2" xfId="1" applyNumberFormat="1" applyFont="1" applyBorder="1" applyAlignment="1">
      <alignment vertical="center"/>
    </xf>
    <xf numFmtId="0" fontId="3" fillId="0" borderId="2" xfId="0" applyFont="1" applyBorder="1" applyAlignment="1">
      <alignment horizontal="left" vertical="center"/>
    </xf>
    <xf numFmtId="164" fontId="3" fillId="0" borderId="2" xfId="1" applyNumberFormat="1" applyFont="1" applyBorder="1" applyAlignment="1">
      <alignment vertical="center"/>
    </xf>
    <xf numFmtId="0" fontId="3" fillId="0" borderId="2" xfId="0" applyFont="1" applyBorder="1" applyAlignment="1">
      <alignment vertical="center"/>
    </xf>
    <xf numFmtId="43" fontId="3" fillId="0" borderId="2" xfId="1" applyFont="1" applyBorder="1" applyAlignment="1">
      <alignment vertical="center"/>
    </xf>
    <xf numFmtId="165" fontId="3" fillId="3" borderId="2" xfId="1" applyNumberFormat="1" applyFont="1" applyFill="1" applyBorder="1" applyAlignment="1">
      <alignment horizontal="center" vertical="center" wrapText="1"/>
    </xf>
    <xf numFmtId="165" fontId="3" fillId="3" borderId="2" xfId="1" applyNumberFormat="1" applyFont="1" applyFill="1" applyBorder="1" applyAlignment="1">
      <alignment vertical="center"/>
    </xf>
    <xf numFmtId="0" fontId="3" fillId="3" borderId="2" xfId="0" applyFont="1" applyFill="1" applyBorder="1" applyAlignment="1">
      <alignment horizontal="left" vertical="center"/>
    </xf>
    <xf numFmtId="164" fontId="3" fillId="3" borderId="2" xfId="1" applyNumberFormat="1" applyFont="1" applyFill="1" applyBorder="1" applyAlignment="1">
      <alignment vertical="center"/>
    </xf>
    <xf numFmtId="0" fontId="3" fillId="3" borderId="2" xfId="0" applyFont="1" applyFill="1" applyBorder="1" applyAlignment="1">
      <alignment vertical="center"/>
    </xf>
    <xf numFmtId="43" fontId="3" fillId="3" borderId="2" xfId="1" applyFont="1" applyFill="1" applyBorder="1" applyAlignment="1">
      <alignment vertical="center"/>
    </xf>
    <xf numFmtId="165" fontId="3" fillId="3" borderId="2" xfId="1" applyNumberFormat="1" applyFont="1" applyFill="1" applyBorder="1" applyAlignment="1">
      <alignment horizontal="center" vertical="center"/>
    </xf>
    <xf numFmtId="164" fontId="9" fillId="0" borderId="2" xfId="1" applyNumberFormat="1" applyFont="1" applyBorder="1" applyAlignment="1">
      <alignment vertical="center"/>
    </xf>
    <xf numFmtId="165" fontId="3" fillId="0" borderId="2" xfId="1" applyNumberFormat="1" applyFont="1" applyBorder="1" applyAlignment="1">
      <alignment vertical="center" wrapText="1"/>
    </xf>
    <xf numFmtId="164" fontId="3" fillId="0" borderId="2" xfId="1" applyNumberFormat="1" applyFont="1" applyBorder="1" applyAlignment="1">
      <alignment vertical="center" wrapText="1"/>
    </xf>
    <xf numFmtId="164" fontId="3" fillId="0" borderId="2" xfId="1" applyNumberFormat="1" applyFont="1" applyBorder="1" applyAlignment="1">
      <alignment horizontal="center" vertical="center"/>
    </xf>
    <xf numFmtId="165" fontId="3" fillId="0" borderId="2" xfId="1" applyNumberFormat="1" applyFont="1" applyFill="1" applyBorder="1" applyAlignment="1">
      <alignment horizontal="center" vertical="center" wrapText="1"/>
    </xf>
    <xf numFmtId="165" fontId="3" fillId="0" borderId="2" xfId="1" applyNumberFormat="1" applyFont="1" applyFill="1" applyBorder="1" applyAlignment="1">
      <alignment vertical="center"/>
    </xf>
    <xf numFmtId="165" fontId="3" fillId="0" borderId="2" xfId="1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/>
    </xf>
    <xf numFmtId="0" fontId="2" fillId="3" borderId="2" xfId="2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3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/>
    </xf>
    <xf numFmtId="0" fontId="8" fillId="0" borderId="2" xfId="2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10" fillId="3" borderId="2" xfId="0" applyFont="1" applyFill="1" applyBorder="1" applyAlignment="1">
      <alignment vertical="center"/>
    </xf>
    <xf numFmtId="43" fontId="10" fillId="3" borderId="2" xfId="1" applyFont="1" applyFill="1" applyBorder="1" applyAlignment="1">
      <alignment vertical="center"/>
    </xf>
    <xf numFmtId="0" fontId="10" fillId="0" borderId="0" xfId="0" applyFont="1" applyAlignment="1">
      <alignment vertical="center"/>
    </xf>
    <xf numFmtId="0" fontId="4" fillId="2" borderId="0" xfId="0" applyFont="1" applyFill="1" applyAlignment="1">
      <alignment horizontal="center" vertical="center" wrapText="1"/>
    </xf>
    <xf numFmtId="0" fontId="11" fillId="2" borderId="0" xfId="0" applyFont="1" applyFill="1" applyAlignment="1">
      <alignment horizontal="center" vertical="center" wrapText="1"/>
    </xf>
    <xf numFmtId="43" fontId="5" fillId="2" borderId="0" xfId="1" applyFont="1" applyFill="1" applyAlignment="1">
      <alignment horizontal="center" vertical="center" wrapText="1"/>
    </xf>
    <xf numFmtId="14" fontId="4" fillId="2" borderId="0" xfId="0" applyNumberFormat="1" applyFont="1" applyFill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43" fontId="4" fillId="2" borderId="2" xfId="1" applyFont="1" applyFill="1" applyBorder="1" applyAlignment="1">
      <alignment horizontal="center" vertical="center" wrapText="1"/>
    </xf>
    <xf numFmtId="43" fontId="4" fillId="2" borderId="3" xfId="1" applyFont="1" applyFill="1" applyBorder="1" applyAlignment="1">
      <alignment horizontal="center" vertical="center" wrapText="1"/>
    </xf>
    <xf numFmtId="43" fontId="4" fillId="2" borderId="4" xfId="1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164" fontId="4" fillId="2" borderId="2" xfId="1" applyNumberFormat="1" applyFont="1" applyFill="1" applyBorder="1" applyAlignment="1">
      <alignment horizontal="center" vertical="center" wrapText="1"/>
    </xf>
    <xf numFmtId="43" fontId="3" fillId="0" borderId="3" xfId="1" applyFont="1" applyBorder="1" applyAlignment="1">
      <alignment horizontal="center" vertical="center"/>
    </xf>
    <xf numFmtId="43" fontId="3" fillId="0" borderId="4" xfId="1" applyFont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 wrapText="1"/>
    </xf>
    <xf numFmtId="165" fontId="3" fillId="3" borderId="2" xfId="1" applyNumberFormat="1" applyFont="1" applyFill="1" applyBorder="1" applyAlignment="1">
      <alignment horizontal="center" vertical="center"/>
    </xf>
    <xf numFmtId="0" fontId="8" fillId="3" borderId="2" xfId="2" applyFont="1" applyFill="1" applyBorder="1" applyAlignment="1">
      <alignment horizontal="center" vertical="center" wrapText="1"/>
    </xf>
    <xf numFmtId="164" fontId="3" fillId="3" borderId="3" xfId="1" applyNumberFormat="1" applyFont="1" applyFill="1" applyBorder="1" applyAlignment="1">
      <alignment horizontal="center" vertical="center"/>
    </xf>
    <xf numFmtId="164" fontId="3" fillId="3" borderId="4" xfId="1" applyNumberFormat="1" applyFont="1" applyFill="1" applyBorder="1" applyAlignment="1">
      <alignment horizontal="center" vertical="center"/>
    </xf>
    <xf numFmtId="43" fontId="3" fillId="3" borderId="3" xfId="1" applyFont="1" applyFill="1" applyBorder="1" applyAlignment="1">
      <alignment horizontal="center" vertical="center"/>
    </xf>
    <xf numFmtId="43" fontId="3" fillId="3" borderId="4" xfId="1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165" fontId="3" fillId="0" borderId="2" xfId="1" applyNumberFormat="1" applyFont="1" applyBorder="1" applyAlignment="1">
      <alignment horizontal="center" vertical="center"/>
    </xf>
    <xf numFmtId="0" fontId="8" fillId="0" borderId="2" xfId="2" applyFont="1" applyBorder="1" applyAlignment="1">
      <alignment horizontal="center" vertical="center" wrapText="1"/>
    </xf>
    <xf numFmtId="164" fontId="3" fillId="0" borderId="3" xfId="1" applyNumberFormat="1" applyFont="1" applyBorder="1" applyAlignment="1">
      <alignment horizontal="center" vertical="center"/>
    </xf>
    <xf numFmtId="164" fontId="3" fillId="0" borderId="4" xfId="1" applyNumberFormat="1" applyFont="1" applyBorder="1" applyAlignment="1">
      <alignment horizontal="center" vertical="center"/>
    </xf>
    <xf numFmtId="165" fontId="4" fillId="2" borderId="3" xfId="1" applyNumberFormat="1" applyFont="1" applyFill="1" applyBorder="1" applyAlignment="1">
      <alignment horizontal="center" vertical="center" wrapText="1"/>
    </xf>
    <xf numFmtId="165" fontId="4" fillId="2" borderId="4" xfId="1" applyNumberFormat="1" applyFont="1" applyFill="1" applyBorder="1" applyAlignment="1">
      <alignment horizontal="center" vertical="center" wrapText="1"/>
    </xf>
    <xf numFmtId="165" fontId="4" fillId="2" borderId="2" xfId="1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/>
    </xf>
    <xf numFmtId="165" fontId="3" fillId="0" borderId="2" xfId="1" applyNumberFormat="1" applyFont="1" applyBorder="1" applyAlignment="1">
      <alignment horizontal="right" vertical="center" wrapText="1"/>
    </xf>
    <xf numFmtId="165" fontId="3" fillId="0" borderId="2" xfId="1" applyNumberFormat="1" applyFont="1" applyBorder="1" applyAlignment="1">
      <alignment horizontal="center" vertical="center" wrapText="1"/>
    </xf>
    <xf numFmtId="165" fontId="3" fillId="0" borderId="2" xfId="1" applyNumberFormat="1" applyFont="1" applyFill="1" applyBorder="1" applyAlignment="1">
      <alignment horizontal="center" vertical="center"/>
    </xf>
    <xf numFmtId="0" fontId="2" fillId="0" borderId="2" xfId="2" applyFill="1" applyBorder="1" applyAlignment="1">
      <alignment horizontal="center" vertical="center" wrapText="1"/>
    </xf>
    <xf numFmtId="0" fontId="8" fillId="0" borderId="2" xfId="2" applyFont="1" applyFill="1" applyBorder="1" applyAlignment="1">
      <alignment horizontal="center" vertical="center" wrapText="1"/>
    </xf>
  </cellXfs>
  <cellStyles count="3">
    <cellStyle name="Гиперссылка" xfId="2" builtinId="8"/>
    <cellStyle name="Обычный" xfId="0" builtinId="0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143949</xdr:colOff>
      <xdr:row>1</xdr:row>
      <xdr:rowOff>213505</xdr:rowOff>
    </xdr:from>
    <xdr:to>
      <xdr:col>2</xdr:col>
      <xdr:colOff>846045</xdr:colOff>
      <xdr:row>1</xdr:row>
      <xdr:rowOff>1253209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A92176F7-61F9-4B8E-94C3-15BE7FCF0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949" y="444110"/>
          <a:ext cx="3750096" cy="1039704"/>
        </a:xfrm>
        <a:prstGeom prst="rect">
          <a:avLst/>
        </a:prstGeom>
      </xdr:spPr>
    </xdr:pic>
    <xdr:clientData/>
  </xdr:twoCellAnchor>
  <xdr:twoCellAnchor editAs="oneCell">
    <xdr:from>
      <xdr:col>2</xdr:col>
      <xdr:colOff>79764</xdr:colOff>
      <xdr:row>9</xdr:row>
      <xdr:rowOff>42859</xdr:rowOff>
    </xdr:from>
    <xdr:to>
      <xdr:col>2</xdr:col>
      <xdr:colOff>941296</xdr:colOff>
      <xdr:row>10</xdr:row>
      <xdr:rowOff>403560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99BF3739-E358-49ED-85D9-08185EE97C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" r="-5133" b="871"/>
        <a:stretch/>
      </xdr:blipFill>
      <xdr:spPr>
        <a:xfrm>
          <a:off x="3127764" y="3913819"/>
          <a:ext cx="861532" cy="856001"/>
        </a:xfrm>
        <a:prstGeom prst="rect">
          <a:avLst/>
        </a:prstGeom>
      </xdr:spPr>
    </xdr:pic>
    <xdr:clientData/>
  </xdr:twoCellAnchor>
  <xdr:twoCellAnchor editAs="oneCell">
    <xdr:from>
      <xdr:col>2</xdr:col>
      <xdr:colOff>67121</xdr:colOff>
      <xdr:row>37</xdr:row>
      <xdr:rowOff>85744</xdr:rowOff>
    </xdr:from>
    <xdr:to>
      <xdr:col>2</xdr:col>
      <xdr:colOff>930089</xdr:colOff>
      <xdr:row>38</xdr:row>
      <xdr:rowOff>409400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3A7DAC85-1C50-4874-BBC1-26E5A63EA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15121" y="17825104"/>
          <a:ext cx="862968" cy="818957"/>
        </a:xfrm>
        <a:prstGeom prst="rect">
          <a:avLst/>
        </a:prstGeom>
      </xdr:spPr>
    </xdr:pic>
    <xdr:clientData/>
  </xdr:twoCellAnchor>
  <xdr:twoCellAnchor editAs="oneCell">
    <xdr:from>
      <xdr:col>2</xdr:col>
      <xdr:colOff>92163</xdr:colOff>
      <xdr:row>11</xdr:row>
      <xdr:rowOff>40821</xdr:rowOff>
    </xdr:from>
    <xdr:to>
      <xdr:col>2</xdr:col>
      <xdr:colOff>896471</xdr:colOff>
      <xdr:row>12</xdr:row>
      <xdr:rowOff>345997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40CD348C-FEED-4632-854A-8F2997BA1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140163" y="4902381"/>
          <a:ext cx="804308" cy="800476"/>
        </a:xfrm>
        <a:prstGeom prst="rect">
          <a:avLst/>
        </a:prstGeom>
      </xdr:spPr>
    </xdr:pic>
    <xdr:clientData/>
  </xdr:twoCellAnchor>
  <xdr:twoCellAnchor editAs="oneCell">
    <xdr:from>
      <xdr:col>2</xdr:col>
      <xdr:colOff>75485</xdr:colOff>
      <xdr:row>13</xdr:row>
      <xdr:rowOff>40823</xdr:rowOff>
    </xdr:from>
    <xdr:to>
      <xdr:col>2</xdr:col>
      <xdr:colOff>914400</xdr:colOff>
      <xdr:row>14</xdr:row>
      <xdr:rowOff>384824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7AF44769-1A34-4CD2-97F0-A1814A1ED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23485" y="5892983"/>
          <a:ext cx="838915" cy="839300"/>
        </a:xfrm>
        <a:prstGeom prst="rect">
          <a:avLst/>
        </a:prstGeom>
      </xdr:spPr>
    </xdr:pic>
    <xdr:clientData/>
  </xdr:twoCellAnchor>
  <xdr:twoCellAnchor editAs="oneCell">
    <xdr:from>
      <xdr:col>2</xdr:col>
      <xdr:colOff>88362</xdr:colOff>
      <xdr:row>15</xdr:row>
      <xdr:rowOff>32017</xdr:rowOff>
    </xdr:from>
    <xdr:to>
      <xdr:col>2</xdr:col>
      <xdr:colOff>930088</xdr:colOff>
      <xdr:row>16</xdr:row>
      <xdr:rowOff>379612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55E0263-38A7-4B55-A0D4-212925021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136362" y="6874777"/>
          <a:ext cx="841726" cy="842894"/>
        </a:xfrm>
        <a:prstGeom prst="rect">
          <a:avLst/>
        </a:prstGeom>
      </xdr:spPr>
    </xdr:pic>
    <xdr:clientData/>
  </xdr:twoCellAnchor>
  <xdr:twoCellAnchor editAs="oneCell">
    <xdr:from>
      <xdr:col>2</xdr:col>
      <xdr:colOff>49605</xdr:colOff>
      <xdr:row>17</xdr:row>
      <xdr:rowOff>62436</xdr:rowOff>
    </xdr:from>
    <xdr:to>
      <xdr:col>2</xdr:col>
      <xdr:colOff>930089</xdr:colOff>
      <xdr:row>18</xdr:row>
      <xdr:rowOff>432776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3E363029-F3BF-4792-97F5-BB1B51F56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097605" y="7895796"/>
          <a:ext cx="880484" cy="865639"/>
        </a:xfrm>
        <a:prstGeom prst="rect">
          <a:avLst/>
        </a:prstGeom>
      </xdr:spPr>
    </xdr:pic>
    <xdr:clientData/>
  </xdr:twoCellAnchor>
  <xdr:twoCellAnchor editAs="oneCell">
    <xdr:from>
      <xdr:col>2</xdr:col>
      <xdr:colOff>42720</xdr:colOff>
      <xdr:row>19</xdr:row>
      <xdr:rowOff>28848</xdr:rowOff>
    </xdr:from>
    <xdr:to>
      <xdr:col>2</xdr:col>
      <xdr:colOff>930088</xdr:colOff>
      <xdr:row>20</xdr:row>
      <xdr:rowOff>413471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97A65D87-3327-49F9-BA4A-A3F20F5F0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090720" y="8852808"/>
          <a:ext cx="887368" cy="879922"/>
        </a:xfrm>
        <a:prstGeom prst="rect">
          <a:avLst/>
        </a:prstGeom>
      </xdr:spPr>
    </xdr:pic>
    <xdr:clientData/>
  </xdr:twoCellAnchor>
  <xdr:twoCellAnchor editAs="oneCell">
    <xdr:from>
      <xdr:col>2</xdr:col>
      <xdr:colOff>50175</xdr:colOff>
      <xdr:row>23</xdr:row>
      <xdr:rowOff>44364</xdr:rowOff>
    </xdr:from>
    <xdr:to>
      <xdr:col>2</xdr:col>
      <xdr:colOff>927903</xdr:colOff>
      <xdr:row>24</xdr:row>
      <xdr:rowOff>395406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4CB21CAB-91FF-4C52-9106-2C5D7889B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098175" y="10849524"/>
          <a:ext cx="877728" cy="846341"/>
        </a:xfrm>
        <a:prstGeom prst="rect">
          <a:avLst/>
        </a:prstGeom>
      </xdr:spPr>
    </xdr:pic>
    <xdr:clientData/>
  </xdr:twoCellAnchor>
  <xdr:twoCellAnchor editAs="oneCell">
    <xdr:from>
      <xdr:col>2</xdr:col>
      <xdr:colOff>52707</xdr:colOff>
      <xdr:row>21</xdr:row>
      <xdr:rowOff>54429</xdr:rowOff>
    </xdr:from>
    <xdr:to>
      <xdr:col>2</xdr:col>
      <xdr:colOff>930089</xdr:colOff>
      <xdr:row>22</xdr:row>
      <xdr:rowOff>413322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4821934B-F6D5-4855-9C0C-F71E96A64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100707" y="9868989"/>
          <a:ext cx="877382" cy="854192"/>
        </a:xfrm>
        <a:prstGeom prst="rect">
          <a:avLst/>
        </a:prstGeom>
      </xdr:spPr>
    </xdr:pic>
    <xdr:clientData/>
  </xdr:twoCellAnchor>
  <xdr:twoCellAnchor editAs="oneCell">
    <xdr:from>
      <xdr:col>2</xdr:col>
      <xdr:colOff>75212</xdr:colOff>
      <xdr:row>25</xdr:row>
      <xdr:rowOff>70730</xdr:rowOff>
    </xdr:from>
    <xdr:to>
      <xdr:col>2</xdr:col>
      <xdr:colOff>917271</xdr:colOff>
      <xdr:row>26</xdr:row>
      <xdr:rowOff>372997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3F4D3E10-ACE6-4516-9A6C-B3F1F3067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123212" y="11866490"/>
          <a:ext cx="842059" cy="797566"/>
        </a:xfrm>
        <a:prstGeom prst="rect">
          <a:avLst/>
        </a:prstGeom>
      </xdr:spPr>
    </xdr:pic>
    <xdr:clientData/>
  </xdr:twoCellAnchor>
  <xdr:twoCellAnchor editAs="oneCell">
    <xdr:from>
      <xdr:col>2</xdr:col>
      <xdr:colOff>71603</xdr:colOff>
      <xdr:row>31</xdr:row>
      <xdr:rowOff>49607</xdr:rowOff>
    </xdr:from>
    <xdr:to>
      <xdr:col>2</xdr:col>
      <xdr:colOff>930088</xdr:colOff>
      <xdr:row>32</xdr:row>
      <xdr:rowOff>370209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705A69E7-215F-44DE-AEE4-0540289CB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119603" y="14817167"/>
          <a:ext cx="858485" cy="815903"/>
        </a:xfrm>
        <a:prstGeom prst="rect">
          <a:avLst/>
        </a:prstGeom>
      </xdr:spPr>
    </xdr:pic>
    <xdr:clientData/>
  </xdr:twoCellAnchor>
  <xdr:twoCellAnchor editAs="oneCell">
    <xdr:from>
      <xdr:col>2</xdr:col>
      <xdr:colOff>55933</xdr:colOff>
      <xdr:row>33</xdr:row>
      <xdr:rowOff>72271</xdr:rowOff>
    </xdr:from>
    <xdr:to>
      <xdr:col>2</xdr:col>
      <xdr:colOff>930089</xdr:colOff>
      <xdr:row>34</xdr:row>
      <xdr:rowOff>411500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B72D290-EB7E-46C4-AD4E-E4C94B0F0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103933" y="15830431"/>
          <a:ext cx="874156" cy="834530"/>
        </a:xfrm>
        <a:prstGeom prst="rect">
          <a:avLst/>
        </a:prstGeom>
      </xdr:spPr>
    </xdr:pic>
    <xdr:clientData/>
  </xdr:twoCellAnchor>
  <xdr:twoCellAnchor editAs="oneCell">
    <xdr:from>
      <xdr:col>2</xdr:col>
      <xdr:colOff>60235</xdr:colOff>
      <xdr:row>35</xdr:row>
      <xdr:rowOff>57602</xdr:rowOff>
    </xdr:from>
    <xdr:to>
      <xdr:col>2</xdr:col>
      <xdr:colOff>930089</xdr:colOff>
      <xdr:row>36</xdr:row>
      <xdr:rowOff>396110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E5AA3383-3AA5-4262-A047-18BCD4359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108235" y="16806362"/>
          <a:ext cx="869854" cy="833809"/>
        </a:xfrm>
        <a:prstGeom prst="rect">
          <a:avLst/>
        </a:prstGeom>
      </xdr:spPr>
    </xdr:pic>
    <xdr:clientData/>
  </xdr:twoCellAnchor>
  <xdr:twoCellAnchor editAs="oneCell">
    <xdr:from>
      <xdr:col>2</xdr:col>
      <xdr:colOff>75085</xdr:colOff>
      <xdr:row>39</xdr:row>
      <xdr:rowOff>62184</xdr:rowOff>
    </xdr:from>
    <xdr:to>
      <xdr:col>2</xdr:col>
      <xdr:colOff>930088</xdr:colOff>
      <xdr:row>40</xdr:row>
      <xdr:rowOff>392109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CCCD70AF-D286-48ED-84F4-628FF6EB7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123085" y="18792144"/>
          <a:ext cx="855003" cy="825226"/>
        </a:xfrm>
        <a:prstGeom prst="rect">
          <a:avLst/>
        </a:prstGeom>
      </xdr:spPr>
    </xdr:pic>
    <xdr:clientData/>
  </xdr:twoCellAnchor>
  <xdr:twoCellAnchor editAs="oneCell">
    <xdr:from>
      <xdr:col>2</xdr:col>
      <xdr:colOff>88819</xdr:colOff>
      <xdr:row>27</xdr:row>
      <xdr:rowOff>74812</xdr:rowOff>
    </xdr:from>
    <xdr:to>
      <xdr:col>2</xdr:col>
      <xdr:colOff>930088</xdr:colOff>
      <xdr:row>28</xdr:row>
      <xdr:rowOff>376338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D2DB33AC-20BD-499D-9F97-04390D69D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136819" y="12861172"/>
          <a:ext cx="841269" cy="796826"/>
        </a:xfrm>
        <a:prstGeom prst="rect">
          <a:avLst/>
        </a:prstGeom>
      </xdr:spPr>
    </xdr:pic>
    <xdr:clientData/>
  </xdr:twoCellAnchor>
  <xdr:twoCellAnchor editAs="oneCell">
    <xdr:from>
      <xdr:col>2</xdr:col>
      <xdr:colOff>88819</xdr:colOff>
      <xdr:row>29</xdr:row>
      <xdr:rowOff>84336</xdr:rowOff>
    </xdr:from>
    <xdr:to>
      <xdr:col>2</xdr:col>
      <xdr:colOff>930088</xdr:colOff>
      <xdr:row>30</xdr:row>
      <xdr:rowOff>385857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8183CFA6-E6F7-4C0F-9D60-C15B0292A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136819" y="13861296"/>
          <a:ext cx="841269" cy="796821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51</xdr:row>
      <xdr:rowOff>0</xdr:rowOff>
    </xdr:from>
    <xdr:to>
      <xdr:col>2</xdr:col>
      <xdr:colOff>951440</xdr:colOff>
      <xdr:row>51</xdr:row>
      <xdr:rowOff>832728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A20A777B-DCFF-4A2E-B3BF-1AD251919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133725" y="24704040"/>
          <a:ext cx="865715" cy="832728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51</xdr:row>
      <xdr:rowOff>64995</xdr:rowOff>
    </xdr:from>
    <xdr:to>
      <xdr:col>2</xdr:col>
      <xdr:colOff>918882</xdr:colOff>
      <xdr:row>51</xdr:row>
      <xdr:rowOff>874554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DD87A01C-4689-409D-83A0-52B462495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143250" y="24769035"/>
          <a:ext cx="823632" cy="809559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52</xdr:row>
      <xdr:rowOff>71718</xdr:rowOff>
    </xdr:from>
    <xdr:to>
      <xdr:col>2</xdr:col>
      <xdr:colOff>880782</xdr:colOff>
      <xdr:row>52</xdr:row>
      <xdr:rowOff>881277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CE653232-77D4-4F9D-8E64-AB3412859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105150" y="25735878"/>
          <a:ext cx="823632" cy="809559"/>
        </a:xfrm>
        <a:prstGeom prst="rect">
          <a:avLst/>
        </a:prstGeom>
      </xdr:spPr>
    </xdr:pic>
    <xdr:clientData/>
  </xdr:twoCellAnchor>
  <xdr:twoCellAnchor editAs="oneCell">
    <xdr:from>
      <xdr:col>2</xdr:col>
      <xdr:colOff>74544</xdr:colOff>
      <xdr:row>41</xdr:row>
      <xdr:rowOff>57978</xdr:rowOff>
    </xdr:from>
    <xdr:to>
      <xdr:col>2</xdr:col>
      <xdr:colOff>944218</xdr:colOff>
      <xdr:row>42</xdr:row>
      <xdr:rowOff>389128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2F3709AE-1819-46DD-AF42-746C7D1B5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122544" y="19778538"/>
          <a:ext cx="869674" cy="834070"/>
        </a:xfrm>
        <a:prstGeom prst="rect">
          <a:avLst/>
        </a:prstGeom>
      </xdr:spPr>
    </xdr:pic>
    <xdr:clientData/>
  </xdr:twoCellAnchor>
  <xdr:twoCellAnchor editAs="oneCell">
    <xdr:from>
      <xdr:col>2</xdr:col>
      <xdr:colOff>49696</xdr:colOff>
      <xdr:row>43</xdr:row>
      <xdr:rowOff>49696</xdr:rowOff>
    </xdr:from>
    <xdr:to>
      <xdr:col>2</xdr:col>
      <xdr:colOff>944218</xdr:colOff>
      <xdr:row>44</xdr:row>
      <xdr:rowOff>411102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BDC09FDF-95A0-4FAC-B106-96C09E047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097696" y="20776096"/>
          <a:ext cx="894522" cy="856705"/>
        </a:xfrm>
        <a:prstGeom prst="rect">
          <a:avLst/>
        </a:prstGeom>
      </xdr:spPr>
    </xdr:pic>
    <xdr:clientData/>
  </xdr:twoCellAnchor>
  <xdr:twoCellAnchor editAs="oneCell">
    <xdr:from>
      <xdr:col>2</xdr:col>
      <xdr:colOff>66260</xdr:colOff>
      <xdr:row>45</xdr:row>
      <xdr:rowOff>66262</xdr:rowOff>
    </xdr:from>
    <xdr:to>
      <xdr:col>2</xdr:col>
      <xdr:colOff>923383</xdr:colOff>
      <xdr:row>46</xdr:row>
      <xdr:rowOff>382775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72890C49-08EF-4B81-BEDD-994412CE5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114260" y="21783262"/>
          <a:ext cx="857123" cy="819432"/>
        </a:xfrm>
        <a:prstGeom prst="rect">
          <a:avLst/>
        </a:prstGeom>
      </xdr:spPr>
    </xdr:pic>
    <xdr:clientData/>
  </xdr:twoCellAnchor>
  <xdr:twoCellAnchor editAs="oneCell">
    <xdr:from>
      <xdr:col>2</xdr:col>
      <xdr:colOff>66261</xdr:colOff>
      <xdr:row>47</xdr:row>
      <xdr:rowOff>82828</xdr:rowOff>
    </xdr:from>
    <xdr:to>
      <xdr:col>2</xdr:col>
      <xdr:colOff>918192</xdr:colOff>
      <xdr:row>48</xdr:row>
      <xdr:rowOff>377415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44D669D-4A76-43BA-9AED-786409555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114261" y="22805668"/>
          <a:ext cx="851931" cy="789888"/>
        </a:xfrm>
        <a:prstGeom prst="rect">
          <a:avLst/>
        </a:prstGeom>
      </xdr:spPr>
    </xdr:pic>
    <xdr:clientData/>
  </xdr:twoCellAnchor>
  <xdr:twoCellAnchor editAs="oneCell">
    <xdr:from>
      <xdr:col>2</xdr:col>
      <xdr:colOff>85646</xdr:colOff>
      <xdr:row>49</xdr:row>
      <xdr:rowOff>72039</xdr:rowOff>
    </xdr:from>
    <xdr:to>
      <xdr:col>2</xdr:col>
      <xdr:colOff>914881</xdr:colOff>
      <xdr:row>50</xdr:row>
      <xdr:rowOff>427571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8BA24BF8-E4FC-47F6-AFDB-12F761B1E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133646" y="23785479"/>
          <a:ext cx="829235" cy="850833"/>
        </a:xfrm>
        <a:prstGeom prst="rect">
          <a:avLst/>
        </a:prstGeom>
      </xdr:spPr>
    </xdr:pic>
    <xdr:clientData/>
  </xdr:twoCellAnchor>
  <xdr:twoCellAnchor editAs="oneCell">
    <xdr:from>
      <xdr:col>2</xdr:col>
      <xdr:colOff>68035</xdr:colOff>
      <xdr:row>53</xdr:row>
      <xdr:rowOff>68036</xdr:rowOff>
    </xdr:from>
    <xdr:to>
      <xdr:col>2</xdr:col>
      <xdr:colOff>870857</xdr:colOff>
      <xdr:row>53</xdr:row>
      <xdr:rowOff>872725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51536B12-A721-494D-AE66-D7AE3544D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116035" y="26692316"/>
          <a:ext cx="802822" cy="804689"/>
        </a:xfrm>
        <a:prstGeom prst="rect">
          <a:avLst/>
        </a:prstGeom>
      </xdr:spPr>
    </xdr:pic>
    <xdr:clientData/>
  </xdr:twoCellAnchor>
  <xdr:twoCellAnchor editAs="oneCell">
    <xdr:from>
      <xdr:col>2</xdr:col>
      <xdr:colOff>33131</xdr:colOff>
      <xdr:row>54</xdr:row>
      <xdr:rowOff>57980</xdr:rowOff>
    </xdr:from>
    <xdr:to>
      <xdr:col>2</xdr:col>
      <xdr:colOff>881722</xdr:colOff>
      <xdr:row>54</xdr:row>
      <xdr:rowOff>877390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6415136-B45D-463E-AF0A-DD9EDBAF7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081131" y="27642380"/>
          <a:ext cx="848591" cy="819410"/>
        </a:xfrm>
        <a:prstGeom prst="rect">
          <a:avLst/>
        </a:prstGeom>
      </xdr:spPr>
    </xdr:pic>
    <xdr:clientData/>
  </xdr:twoCellAnchor>
  <xdr:twoCellAnchor editAs="oneCell">
    <xdr:from>
      <xdr:col>11</xdr:col>
      <xdr:colOff>92364</xdr:colOff>
      <xdr:row>0</xdr:row>
      <xdr:rowOff>69273</xdr:rowOff>
    </xdr:from>
    <xdr:to>
      <xdr:col>11</xdr:col>
      <xdr:colOff>1952377</xdr:colOff>
      <xdr:row>2</xdr:row>
      <xdr:rowOff>16103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59F41CE2-5BFC-A849-AC3F-80C6E5485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5078364" y="69273"/>
          <a:ext cx="1860013" cy="16856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polymyr-nn.ru/products/plastikovye-banki/emkost-kr-550-110" TargetMode="External"/><Relationship Id="rId13" Type="http://schemas.openxmlformats.org/officeDocument/2006/relationships/hyperlink" Target="https://polymyr-nn.ru/products/plastikovye-banki/emkost-kv-270-90" TargetMode="External"/><Relationship Id="rId18" Type="http://schemas.openxmlformats.org/officeDocument/2006/relationships/hyperlink" Target="https://polymyr-nn.ru/products/plastikovye-sudki/emkost-kr-400-140" TargetMode="External"/><Relationship Id="rId26" Type="http://schemas.openxmlformats.org/officeDocument/2006/relationships/printerSettings" Target="../printerSettings/printerSettings1.bin"/><Relationship Id="rId3" Type="http://schemas.openxmlformats.org/officeDocument/2006/relationships/hyperlink" Target="https://polymyr-nn.ru/products/plastikovye-vedra/emkost-kr-5600-210" TargetMode="External"/><Relationship Id="rId21" Type="http://schemas.openxmlformats.org/officeDocument/2006/relationships/hyperlink" Target="https://polymyr-nn.ru/products/plastikovye-sudki/emkost-ov-180-220" TargetMode="External"/><Relationship Id="rId7" Type="http://schemas.openxmlformats.org/officeDocument/2006/relationships/hyperlink" Target="https://polymyr-nn.ru/products/plastikovye-vedra/emkost-kr-800-120" TargetMode="External"/><Relationship Id="rId12" Type="http://schemas.openxmlformats.org/officeDocument/2006/relationships/hyperlink" Target="https://polymyr-nn.ru/products/plastikovye-banki/emkost-kv-360-90" TargetMode="External"/><Relationship Id="rId17" Type="http://schemas.openxmlformats.org/officeDocument/2006/relationships/hyperlink" Target="https://polymyr-nn.ru/products/plastikovye-banki/emkost-kr-120-70" TargetMode="External"/><Relationship Id="rId25" Type="http://schemas.openxmlformats.org/officeDocument/2006/relationships/hyperlink" Target="https://polymyr-nn.ru/products/drugaya-produkciya/metallicheskoj-ruchki" TargetMode="External"/><Relationship Id="rId2" Type="http://schemas.openxmlformats.org/officeDocument/2006/relationships/hyperlink" Target="https://polymyr-nn.ru/products/plastikovye-banki/emkost-kv-150-90" TargetMode="External"/><Relationship Id="rId16" Type="http://schemas.openxmlformats.org/officeDocument/2006/relationships/hyperlink" Target="https://polymyr-nn.ru/products/plastikovye-banki/emkost-kr-155-70" TargetMode="External"/><Relationship Id="rId20" Type="http://schemas.openxmlformats.org/officeDocument/2006/relationships/hyperlink" Target="https://polymyr-nn.ru/products/plastikovye-sudki/emkost-kr-150-140" TargetMode="External"/><Relationship Id="rId1" Type="http://schemas.openxmlformats.org/officeDocument/2006/relationships/hyperlink" Target="https://polymyr-nn.ru/products/plastikovye-vedra/emkost-kr-11800-280" TargetMode="External"/><Relationship Id="rId6" Type="http://schemas.openxmlformats.org/officeDocument/2006/relationships/hyperlink" Target="https://polymyr-nn.ru/products/plastikovye-vedra/emkost-kr-1000-120" TargetMode="External"/><Relationship Id="rId11" Type="http://schemas.openxmlformats.org/officeDocument/2006/relationships/hyperlink" Target="https://polymyr-nn.ru/products/plastikovye-banki/emkost-kv-440-90" TargetMode="External"/><Relationship Id="rId24" Type="http://schemas.openxmlformats.org/officeDocument/2006/relationships/hyperlink" Target="https://polymyr-nn.ru/products/drugaya-produkciya/vstavka-dlya-metallicheskoj-ruchki" TargetMode="External"/><Relationship Id="rId5" Type="http://schemas.openxmlformats.org/officeDocument/2006/relationships/hyperlink" Target="https://polymyr-nn.ru/products/plastikovye-vedra/emkost-kr-2200-150" TargetMode="External"/><Relationship Id="rId15" Type="http://schemas.openxmlformats.org/officeDocument/2006/relationships/hyperlink" Target="https://polymyr-nn.ru/products/kryshki-dlya-konservirovaniya/kryshka-dlya-konservirovaniya" TargetMode="External"/><Relationship Id="rId23" Type="http://schemas.openxmlformats.org/officeDocument/2006/relationships/hyperlink" Target="https://polymyr-nn.ru/products/kryshki-dlya-konservirovaniya/kryshka-dlya-konservirovaniya" TargetMode="External"/><Relationship Id="rId10" Type="http://schemas.openxmlformats.org/officeDocument/2006/relationships/hyperlink" Target="https://polymyr-nn.ru/products/plastikovye-banki/emkost-kr-270-90" TargetMode="External"/><Relationship Id="rId19" Type="http://schemas.openxmlformats.org/officeDocument/2006/relationships/hyperlink" Target="https://polymyr-nn.ru/products/plastikovye-sudki/emkost-kr-180-140" TargetMode="External"/><Relationship Id="rId4" Type="http://schemas.openxmlformats.org/officeDocument/2006/relationships/hyperlink" Target="https://polymyr-nn.ru/products/plastikovye-vedra/emkost-kr-3100-190" TargetMode="External"/><Relationship Id="rId9" Type="http://schemas.openxmlformats.org/officeDocument/2006/relationships/hyperlink" Target="https://polymyr-nn.ru/products/plastikovye-vedra/emkost-kr-500-100" TargetMode="External"/><Relationship Id="rId14" Type="http://schemas.openxmlformats.org/officeDocument/2006/relationships/hyperlink" Target="https://polymyr-nn.ru/products/plastikovye-banki/emkost-pr-500-150" TargetMode="External"/><Relationship Id="rId22" Type="http://schemas.openxmlformats.org/officeDocument/2006/relationships/hyperlink" Target="https://polymyr-nn.ru/products/plastikovye-sudki/emkost-tr-300-160" TargetMode="External"/><Relationship Id="rId27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8A7F0-AF83-48C3-BE14-BDB650E0C219}">
  <sheetPr>
    <pageSetUpPr fitToPage="1"/>
  </sheetPr>
  <dimension ref="A1:Z85"/>
  <sheetViews>
    <sheetView showGridLines="0" tabSelected="1" zoomScale="76" zoomScaleNormal="76" zoomScalePageLayoutView="85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H2" sqref="H2:K2"/>
    </sheetView>
  </sheetViews>
  <sheetFormatPr defaultColWidth="9.109375" defaultRowHeight="21.6" outlineLevelRow="1" x14ac:dyDescent="0.3"/>
  <cols>
    <col min="1" max="1" width="9.109375" style="7"/>
    <col min="2" max="2" width="35.33203125" style="53" customWidth="1"/>
    <col min="3" max="3" width="14.44140625" style="7" customWidth="1"/>
    <col min="4" max="10" width="16.44140625" style="7" customWidth="1"/>
    <col min="11" max="11" width="23.109375" style="7" customWidth="1"/>
    <col min="12" max="12" width="31.6640625" style="52" customWidth="1"/>
    <col min="13" max="13" width="12.44140625" style="6" customWidth="1"/>
    <col min="14" max="14" width="16" style="6" customWidth="1"/>
    <col min="15" max="15" width="21.6640625" style="7" customWidth="1"/>
    <col min="16" max="16" width="15.33203125" style="7" customWidth="1"/>
    <col min="17" max="19" width="9.109375" style="7"/>
    <col min="20" max="20" width="14.33203125" style="8" customWidth="1"/>
    <col min="21" max="21" width="14.33203125" style="7" customWidth="1"/>
    <col min="22" max="22" width="15.77734375" style="7" customWidth="1"/>
    <col min="23" max="23" width="11.33203125" style="7" customWidth="1"/>
    <col min="24" max="24" width="11.44140625" style="7" customWidth="1"/>
    <col min="25" max="26" width="14.109375" style="8" customWidth="1"/>
    <col min="27" max="16384" width="9.109375" style="7"/>
  </cols>
  <sheetData>
    <row r="1" spans="1:26" ht="18" customHeight="1" x14ac:dyDescent="0.5">
      <c r="A1" s="1"/>
      <c r="B1" s="2"/>
      <c r="C1" s="3"/>
      <c r="D1" s="4"/>
      <c r="E1" s="4"/>
      <c r="F1" s="4"/>
      <c r="G1" s="4"/>
      <c r="H1" s="4"/>
      <c r="I1" s="4"/>
      <c r="J1" s="4"/>
      <c r="K1" s="4"/>
      <c r="L1" s="5"/>
    </row>
    <row r="2" spans="1:26" ht="118.8" customHeight="1" outlineLevel="1" x14ac:dyDescent="0.3">
      <c r="A2" s="1"/>
      <c r="B2" s="2"/>
      <c r="C2" s="9"/>
      <c r="D2" s="57"/>
      <c r="E2" s="57"/>
      <c r="F2" s="57"/>
      <c r="G2" s="57"/>
      <c r="H2" s="58" t="s">
        <v>0</v>
      </c>
      <c r="I2" s="58"/>
      <c r="J2" s="58"/>
      <c r="K2" s="58"/>
      <c r="L2" s="5"/>
      <c r="M2" s="10"/>
      <c r="N2" s="11"/>
      <c r="Y2" s="59" t="s">
        <v>1</v>
      </c>
      <c r="Z2" s="59"/>
    </row>
    <row r="3" spans="1:26" ht="6.75" customHeight="1" outlineLevel="1" x14ac:dyDescent="0.3">
      <c r="B3" s="12"/>
      <c r="C3" s="13"/>
      <c r="D3" s="13"/>
      <c r="E3" s="13"/>
      <c r="F3" s="13"/>
      <c r="G3" s="13"/>
      <c r="H3" s="13"/>
      <c r="I3" s="13"/>
      <c r="J3" s="13"/>
      <c r="K3" s="13"/>
      <c r="L3" s="5"/>
      <c r="M3" s="14"/>
      <c r="N3" s="14"/>
    </row>
    <row r="4" spans="1:26" ht="6.75" customHeight="1" outlineLevel="1" x14ac:dyDescent="0.3">
      <c r="A4" s="57"/>
      <c r="B4" s="57"/>
      <c r="C4" s="57"/>
      <c r="D4" s="4"/>
      <c r="E4" s="4"/>
      <c r="F4" s="4"/>
      <c r="G4" s="4"/>
      <c r="H4" s="4"/>
      <c r="I4" s="4"/>
      <c r="J4" s="4"/>
      <c r="K4" s="4"/>
      <c r="L4" s="5"/>
      <c r="M4" s="14"/>
      <c r="N4" s="14"/>
    </row>
    <row r="5" spans="1:26" ht="27" customHeight="1" outlineLevel="1" x14ac:dyDescent="0.3">
      <c r="A5" s="57"/>
      <c r="B5" s="57"/>
      <c r="C5" s="57"/>
      <c r="D5" s="60"/>
      <c r="E5" s="60"/>
      <c r="F5" s="60"/>
      <c r="G5" s="60"/>
      <c r="H5" s="60"/>
      <c r="I5" s="60"/>
      <c r="J5" s="60"/>
      <c r="K5" s="60"/>
      <c r="L5" s="15"/>
      <c r="M5" s="11"/>
      <c r="N5" s="11"/>
      <c r="Y5" s="16">
        <f>SUM(W10:W55)</f>
        <v>0</v>
      </c>
      <c r="Z5" s="16">
        <f>SUM(Z10:Z55)</f>
        <v>0</v>
      </c>
    </row>
    <row r="6" spans="1:26" ht="6" customHeight="1" outlineLevel="1" x14ac:dyDescent="0.3">
      <c r="A6" s="57"/>
      <c r="B6" s="57"/>
      <c r="C6" s="57"/>
      <c r="D6" s="4"/>
      <c r="E6" s="4"/>
      <c r="F6" s="4"/>
      <c r="G6" s="4"/>
      <c r="H6" s="4"/>
      <c r="I6" s="4"/>
      <c r="J6" s="4"/>
      <c r="K6" s="4"/>
      <c r="L6" s="5"/>
      <c r="M6" s="14"/>
      <c r="N6" s="14"/>
    </row>
    <row r="7" spans="1:26" ht="6.75" customHeight="1" outlineLevel="1" x14ac:dyDescent="0.3">
      <c r="B7" s="12"/>
      <c r="C7" s="13"/>
      <c r="D7" s="13"/>
      <c r="E7" s="13"/>
      <c r="F7" s="13"/>
      <c r="G7" s="13"/>
      <c r="H7" s="13"/>
      <c r="I7" s="13"/>
      <c r="J7" s="13"/>
      <c r="K7" s="13"/>
      <c r="L7" s="5"/>
      <c r="M7" s="17"/>
      <c r="N7" s="17"/>
    </row>
    <row r="8" spans="1:26" s="18" customFormat="1" ht="59.25" customHeight="1" x14ac:dyDescent="0.3">
      <c r="A8" s="61" t="s">
        <v>2</v>
      </c>
      <c r="B8" s="61" t="s">
        <v>3</v>
      </c>
      <c r="C8" s="61" t="s">
        <v>4</v>
      </c>
      <c r="D8" s="61" t="s">
        <v>5</v>
      </c>
      <c r="E8" s="61" t="s">
        <v>6</v>
      </c>
      <c r="F8" s="61" t="s">
        <v>7</v>
      </c>
      <c r="G8" s="61" t="s">
        <v>8</v>
      </c>
      <c r="H8" s="86" t="s">
        <v>9</v>
      </c>
      <c r="I8" s="86" t="s">
        <v>10</v>
      </c>
      <c r="J8" s="86" t="s">
        <v>11</v>
      </c>
      <c r="K8" s="61" t="s">
        <v>12</v>
      </c>
      <c r="L8" s="67" t="s">
        <v>13</v>
      </c>
      <c r="M8" s="67" t="s">
        <v>14</v>
      </c>
      <c r="N8" s="67" t="s">
        <v>15</v>
      </c>
      <c r="O8" s="84" t="s">
        <v>16</v>
      </c>
      <c r="P8" s="61" t="s">
        <v>17</v>
      </c>
      <c r="Q8" s="61" t="s">
        <v>18</v>
      </c>
      <c r="R8" s="61"/>
      <c r="S8" s="61"/>
      <c r="T8" s="63" t="s">
        <v>19</v>
      </c>
      <c r="U8" s="65" t="s">
        <v>20</v>
      </c>
      <c r="V8" s="65" t="s">
        <v>21</v>
      </c>
      <c r="W8" s="65" t="s">
        <v>22</v>
      </c>
      <c r="X8" s="65" t="s">
        <v>23</v>
      </c>
      <c r="Y8" s="62" t="s">
        <v>24</v>
      </c>
      <c r="Z8" s="62" t="s">
        <v>25</v>
      </c>
    </row>
    <row r="9" spans="1:26" s="18" customFormat="1" ht="55.5" customHeight="1" x14ac:dyDescent="0.3">
      <c r="A9" s="61"/>
      <c r="B9" s="61"/>
      <c r="C9" s="61"/>
      <c r="D9" s="61"/>
      <c r="E9" s="61"/>
      <c r="F9" s="61"/>
      <c r="G9" s="61"/>
      <c r="H9" s="86"/>
      <c r="I9" s="86"/>
      <c r="J9" s="86"/>
      <c r="K9" s="61"/>
      <c r="L9" s="67"/>
      <c r="M9" s="67"/>
      <c r="N9" s="67" t="s">
        <v>26</v>
      </c>
      <c r="O9" s="85"/>
      <c r="P9" s="61"/>
      <c r="Q9" s="19" t="s">
        <v>27</v>
      </c>
      <c r="R9" s="19" t="s">
        <v>28</v>
      </c>
      <c r="S9" s="19" t="s">
        <v>29</v>
      </c>
      <c r="T9" s="64"/>
      <c r="U9" s="66"/>
      <c r="V9" s="66"/>
      <c r="W9" s="66"/>
      <c r="X9" s="66"/>
      <c r="Y9" s="62"/>
      <c r="Z9" s="62"/>
    </row>
    <row r="10" spans="1:26" ht="39" customHeight="1" x14ac:dyDescent="0.3">
      <c r="A10" s="78">
        <v>1</v>
      </c>
      <c r="B10" s="79" t="s">
        <v>30</v>
      </c>
      <c r="C10" s="78"/>
      <c r="D10" s="80">
        <v>298</v>
      </c>
      <c r="E10" s="80">
        <v>245</v>
      </c>
      <c r="F10" s="80">
        <v>240</v>
      </c>
      <c r="G10" s="19" t="s">
        <v>31</v>
      </c>
      <c r="H10" s="20">
        <v>25</v>
      </c>
      <c r="I10" s="21">
        <v>800</v>
      </c>
      <c r="J10" s="22">
        <f t="shared" ref="J10:J11" si="0">I10/H10</f>
        <v>32</v>
      </c>
      <c r="K10" s="81" t="s">
        <v>32</v>
      </c>
      <c r="L10" s="23" t="s">
        <v>33</v>
      </c>
      <c r="M10" s="24">
        <v>375</v>
      </c>
      <c r="N10" s="82">
        <f>SUM(M10:M11)</f>
        <v>455</v>
      </c>
      <c r="O10" s="80" t="s">
        <v>34</v>
      </c>
      <c r="P10" s="25">
        <v>0.02</v>
      </c>
      <c r="Q10" s="25">
        <v>28</v>
      </c>
      <c r="R10" s="25">
        <v>28</v>
      </c>
      <c r="S10" s="25">
        <v>108</v>
      </c>
      <c r="T10" s="26">
        <f t="shared" ref="T10:T31" si="1">(Q10*R10*S10)/1000000</f>
        <v>8.4671999999999997E-2</v>
      </c>
      <c r="U10" s="25">
        <f t="shared" ref="U10:U53" si="2">P10+(M10*H10)/1000</f>
        <v>9.3949999999999996</v>
      </c>
      <c r="V10" s="25"/>
      <c r="W10" s="25">
        <f t="shared" ref="W10:W53" si="3">(V10/H10)*U10</f>
        <v>0</v>
      </c>
      <c r="X10" s="25">
        <f t="shared" ref="X10:X53" si="4">(V10/H10)*T10</f>
        <v>0</v>
      </c>
      <c r="Y10" s="68">
        <f t="shared" ref="Y10" si="5">SUM(W10:W11)</f>
        <v>0</v>
      </c>
      <c r="Z10" s="68">
        <f t="shared" ref="Z10" si="6">SUM(X10:X11)</f>
        <v>0</v>
      </c>
    </row>
    <row r="11" spans="1:26" ht="39" customHeight="1" x14ac:dyDescent="0.3">
      <c r="A11" s="78"/>
      <c r="B11" s="79"/>
      <c r="C11" s="78"/>
      <c r="D11" s="80"/>
      <c r="E11" s="80"/>
      <c r="F11" s="80"/>
      <c r="G11" s="19" t="s">
        <v>35</v>
      </c>
      <c r="H11" s="21">
        <v>50</v>
      </c>
      <c r="I11" s="21">
        <v>2400</v>
      </c>
      <c r="J11" s="22">
        <f t="shared" si="0"/>
        <v>48</v>
      </c>
      <c r="K11" s="81"/>
      <c r="L11" s="23" t="s">
        <v>36</v>
      </c>
      <c r="M11" s="24">
        <v>80</v>
      </c>
      <c r="N11" s="83"/>
      <c r="O11" s="80"/>
      <c r="P11" s="25">
        <v>0.02</v>
      </c>
      <c r="Q11" s="25">
        <v>28</v>
      </c>
      <c r="R11" s="25">
        <v>28</v>
      </c>
      <c r="S11" s="25">
        <v>38</v>
      </c>
      <c r="T11" s="26">
        <f t="shared" si="1"/>
        <v>2.9791999999999999E-2</v>
      </c>
      <c r="U11" s="25">
        <f t="shared" si="2"/>
        <v>4.0199999999999996</v>
      </c>
      <c r="V11" s="25"/>
      <c r="W11" s="25">
        <f t="shared" si="3"/>
        <v>0</v>
      </c>
      <c r="X11" s="25">
        <f t="shared" si="4"/>
        <v>0</v>
      </c>
      <c r="Y11" s="69"/>
      <c r="Z11" s="69"/>
    </row>
    <row r="12" spans="1:26" ht="39" customHeight="1" x14ac:dyDescent="0.3">
      <c r="A12" s="70">
        <v>2</v>
      </c>
      <c r="B12" s="71" t="s">
        <v>37</v>
      </c>
      <c r="C12" s="70"/>
      <c r="D12" s="72">
        <v>225</v>
      </c>
      <c r="E12" s="72">
        <v>190</v>
      </c>
      <c r="F12" s="72">
        <v>195</v>
      </c>
      <c r="G12" s="19" t="s">
        <v>31</v>
      </c>
      <c r="H12" s="27">
        <v>40</v>
      </c>
      <c r="I12" s="28">
        <v>1600</v>
      </c>
      <c r="J12" s="28">
        <f>I12/H12</f>
        <v>40</v>
      </c>
      <c r="K12" s="73" t="s">
        <v>38</v>
      </c>
      <c r="L12" s="29" t="s">
        <v>39</v>
      </c>
      <c r="M12" s="30">
        <v>150</v>
      </c>
      <c r="N12" s="74">
        <f>SUM(M12:M13)</f>
        <v>190</v>
      </c>
      <c r="O12" s="72" t="s">
        <v>34</v>
      </c>
      <c r="P12" s="31">
        <v>0.02</v>
      </c>
      <c r="Q12" s="31">
        <v>23</v>
      </c>
      <c r="R12" s="31">
        <v>23</v>
      </c>
      <c r="S12" s="31">
        <v>100</v>
      </c>
      <c r="T12" s="32">
        <f t="shared" si="1"/>
        <v>5.2900000000000003E-2</v>
      </c>
      <c r="U12" s="31">
        <f t="shared" si="2"/>
        <v>6.02</v>
      </c>
      <c r="V12" s="31"/>
      <c r="W12" s="31">
        <f t="shared" si="3"/>
        <v>0</v>
      </c>
      <c r="X12" s="31">
        <f t="shared" si="4"/>
        <v>0</v>
      </c>
      <c r="Y12" s="76">
        <f t="shared" ref="Y12:Z12" si="7">SUM(W12:W13)</f>
        <v>0</v>
      </c>
      <c r="Z12" s="76">
        <f t="shared" si="7"/>
        <v>0</v>
      </c>
    </row>
    <row r="13" spans="1:26" ht="39" customHeight="1" x14ac:dyDescent="0.3">
      <c r="A13" s="70"/>
      <c r="B13" s="71"/>
      <c r="C13" s="70"/>
      <c r="D13" s="72"/>
      <c r="E13" s="72"/>
      <c r="F13" s="72"/>
      <c r="G13" s="19" t="s">
        <v>35</v>
      </c>
      <c r="H13" s="33">
        <v>160</v>
      </c>
      <c r="I13" s="28">
        <v>4800</v>
      </c>
      <c r="J13" s="28">
        <f>I13/H13</f>
        <v>30</v>
      </c>
      <c r="K13" s="73"/>
      <c r="L13" s="29" t="s">
        <v>40</v>
      </c>
      <c r="M13" s="30">
        <v>40</v>
      </c>
      <c r="N13" s="75"/>
      <c r="O13" s="72" t="s">
        <v>34</v>
      </c>
      <c r="P13" s="31">
        <v>0.02</v>
      </c>
      <c r="Q13" s="31">
        <v>45</v>
      </c>
      <c r="R13" s="31">
        <v>23</v>
      </c>
      <c r="S13" s="31">
        <v>100</v>
      </c>
      <c r="T13" s="32">
        <f t="shared" si="1"/>
        <v>0.10349999999999999</v>
      </c>
      <c r="U13" s="31">
        <f t="shared" si="2"/>
        <v>6.42</v>
      </c>
      <c r="V13" s="31"/>
      <c r="W13" s="31">
        <f t="shared" si="3"/>
        <v>0</v>
      </c>
      <c r="X13" s="31">
        <f t="shared" si="4"/>
        <v>0</v>
      </c>
      <c r="Y13" s="77"/>
      <c r="Z13" s="77"/>
    </row>
    <row r="14" spans="1:26" ht="39" customHeight="1" x14ac:dyDescent="0.3">
      <c r="A14" s="78">
        <v>3</v>
      </c>
      <c r="B14" s="79" t="s">
        <v>41</v>
      </c>
      <c r="C14" s="78"/>
      <c r="D14" s="80">
        <v>199</v>
      </c>
      <c r="E14" s="80">
        <v>165</v>
      </c>
      <c r="F14" s="80">
        <v>143</v>
      </c>
      <c r="G14" s="19" t="s">
        <v>31</v>
      </c>
      <c r="H14" s="20">
        <v>50</v>
      </c>
      <c r="I14" s="22">
        <v>2500</v>
      </c>
      <c r="J14" s="22">
        <f t="shared" ref="J14:J53" si="8">I14/H14</f>
        <v>50</v>
      </c>
      <c r="K14" s="81" t="s">
        <v>42</v>
      </c>
      <c r="L14" s="23" t="s">
        <v>43</v>
      </c>
      <c r="M14" s="24">
        <v>90</v>
      </c>
      <c r="N14" s="82">
        <f>SUM(M14:M15)</f>
        <v>118</v>
      </c>
      <c r="O14" s="80" t="s">
        <v>34</v>
      </c>
      <c r="P14" s="25">
        <v>0.02</v>
      </c>
      <c r="Q14" s="25">
        <v>66</v>
      </c>
      <c r="R14" s="25">
        <v>39</v>
      </c>
      <c r="S14" s="25">
        <v>19</v>
      </c>
      <c r="T14" s="26">
        <f t="shared" si="1"/>
        <v>4.8905999999999998E-2</v>
      </c>
      <c r="U14" s="25">
        <f t="shared" si="2"/>
        <v>4.5199999999999996</v>
      </c>
      <c r="V14" s="25"/>
      <c r="W14" s="25">
        <f t="shared" si="3"/>
        <v>0</v>
      </c>
      <c r="X14" s="25">
        <f t="shared" si="4"/>
        <v>0</v>
      </c>
      <c r="Y14" s="68">
        <f t="shared" ref="Y14:Z14" si="9">SUM(W14:W15)</f>
        <v>0</v>
      </c>
      <c r="Z14" s="68">
        <f t="shared" si="9"/>
        <v>0</v>
      </c>
    </row>
    <row r="15" spans="1:26" ht="39" customHeight="1" x14ac:dyDescent="0.3">
      <c r="A15" s="78"/>
      <c r="B15" s="79"/>
      <c r="C15" s="78"/>
      <c r="D15" s="80"/>
      <c r="E15" s="80"/>
      <c r="F15" s="80"/>
      <c r="G15" s="19" t="s">
        <v>35</v>
      </c>
      <c r="H15" s="21">
        <v>200</v>
      </c>
      <c r="I15" s="22">
        <v>10000</v>
      </c>
      <c r="J15" s="22">
        <f t="shared" si="8"/>
        <v>50</v>
      </c>
      <c r="K15" s="81"/>
      <c r="L15" s="23" t="s">
        <v>44</v>
      </c>
      <c r="M15" s="24">
        <v>28</v>
      </c>
      <c r="N15" s="83"/>
      <c r="O15" s="80" t="s">
        <v>34</v>
      </c>
      <c r="P15" s="25">
        <v>0.02</v>
      </c>
      <c r="Q15" s="25">
        <v>51</v>
      </c>
      <c r="R15" s="25">
        <v>38</v>
      </c>
      <c r="S15" s="25">
        <v>19</v>
      </c>
      <c r="T15" s="26">
        <f t="shared" si="1"/>
        <v>3.6822000000000001E-2</v>
      </c>
      <c r="U15" s="25">
        <f t="shared" si="2"/>
        <v>5.6199999999999992</v>
      </c>
      <c r="V15" s="25"/>
      <c r="W15" s="25">
        <f t="shared" si="3"/>
        <v>0</v>
      </c>
      <c r="X15" s="25">
        <f t="shared" si="4"/>
        <v>0</v>
      </c>
      <c r="Y15" s="69"/>
      <c r="Z15" s="69"/>
    </row>
    <row r="16" spans="1:26" ht="39" customHeight="1" x14ac:dyDescent="0.3">
      <c r="A16" s="70">
        <v>4</v>
      </c>
      <c r="B16" s="71" t="s">
        <v>45</v>
      </c>
      <c r="C16" s="70"/>
      <c r="D16" s="72">
        <v>165</v>
      </c>
      <c r="E16" s="72">
        <v>135</v>
      </c>
      <c r="F16" s="72">
        <v>150</v>
      </c>
      <c r="G16" s="19" t="s">
        <v>31</v>
      </c>
      <c r="H16" s="27">
        <v>75</v>
      </c>
      <c r="I16" s="28">
        <v>4500</v>
      </c>
      <c r="J16" s="28">
        <f t="shared" si="8"/>
        <v>60</v>
      </c>
      <c r="K16" s="73" t="s">
        <v>46</v>
      </c>
      <c r="L16" s="29" t="s">
        <v>47</v>
      </c>
      <c r="M16" s="30">
        <v>63.5</v>
      </c>
      <c r="N16" s="74">
        <f>SUM(M16:M17)</f>
        <v>81.5</v>
      </c>
      <c r="O16" s="72" t="s">
        <v>34</v>
      </c>
      <c r="P16" s="31">
        <v>0.02</v>
      </c>
      <c r="Q16" s="31">
        <v>67</v>
      </c>
      <c r="R16" s="31">
        <v>50</v>
      </c>
      <c r="S16" s="31">
        <v>16</v>
      </c>
      <c r="T16" s="32">
        <f t="shared" si="1"/>
        <v>5.3600000000000002E-2</v>
      </c>
      <c r="U16" s="31">
        <f t="shared" si="2"/>
        <v>4.7824999999999998</v>
      </c>
      <c r="V16" s="31"/>
      <c r="W16" s="31">
        <f t="shared" si="3"/>
        <v>0</v>
      </c>
      <c r="X16" s="31">
        <f t="shared" si="4"/>
        <v>0</v>
      </c>
      <c r="Y16" s="76">
        <f t="shared" ref="Y16:Z16" si="10">SUM(W16:W17)</f>
        <v>0</v>
      </c>
      <c r="Z16" s="76">
        <f t="shared" si="10"/>
        <v>0</v>
      </c>
    </row>
    <row r="17" spans="1:26" ht="39" customHeight="1" x14ac:dyDescent="0.3">
      <c r="A17" s="70"/>
      <c r="B17" s="71"/>
      <c r="C17" s="70"/>
      <c r="D17" s="72"/>
      <c r="E17" s="72"/>
      <c r="F17" s="72"/>
      <c r="G17" s="19" t="s">
        <v>35</v>
      </c>
      <c r="H17" s="33">
        <v>300</v>
      </c>
      <c r="I17" s="28">
        <v>18000</v>
      </c>
      <c r="J17" s="28">
        <f t="shared" si="8"/>
        <v>60</v>
      </c>
      <c r="K17" s="73"/>
      <c r="L17" s="29" t="s">
        <v>48</v>
      </c>
      <c r="M17" s="30">
        <v>18</v>
      </c>
      <c r="N17" s="75"/>
      <c r="O17" s="72" t="s">
        <v>34</v>
      </c>
      <c r="P17" s="31">
        <v>0.02</v>
      </c>
      <c r="Q17" s="31">
        <v>64</v>
      </c>
      <c r="R17" s="31">
        <v>38</v>
      </c>
      <c r="S17" s="31">
        <v>16</v>
      </c>
      <c r="T17" s="32">
        <f t="shared" si="1"/>
        <v>3.8912000000000002E-2</v>
      </c>
      <c r="U17" s="31">
        <f t="shared" si="2"/>
        <v>5.42</v>
      </c>
      <c r="V17" s="31"/>
      <c r="W17" s="31">
        <f t="shared" si="3"/>
        <v>0</v>
      </c>
      <c r="X17" s="31">
        <f t="shared" si="4"/>
        <v>0</v>
      </c>
      <c r="Y17" s="77"/>
      <c r="Z17" s="77"/>
    </row>
    <row r="18" spans="1:26" ht="39" customHeight="1" x14ac:dyDescent="0.3">
      <c r="A18" s="78">
        <v>5</v>
      </c>
      <c r="B18" s="79" t="s">
        <v>49</v>
      </c>
      <c r="C18" s="78"/>
      <c r="D18" s="80">
        <v>131</v>
      </c>
      <c r="E18" s="80">
        <v>103</v>
      </c>
      <c r="F18" s="80">
        <v>116</v>
      </c>
      <c r="G18" s="19" t="s">
        <v>31</v>
      </c>
      <c r="H18" s="20">
        <v>200</v>
      </c>
      <c r="I18" s="22">
        <v>8400</v>
      </c>
      <c r="J18" s="22">
        <f t="shared" si="8"/>
        <v>42</v>
      </c>
      <c r="K18" s="81" t="s">
        <v>50</v>
      </c>
      <c r="L18" s="23" t="s">
        <v>51</v>
      </c>
      <c r="M18" s="24">
        <v>33.700000000000003</v>
      </c>
      <c r="N18" s="82">
        <f t="shared" ref="N18" si="11">SUM(M18:M19)</f>
        <v>44.400000000000006</v>
      </c>
      <c r="O18" s="80" t="s">
        <v>52</v>
      </c>
      <c r="P18" s="25">
        <v>0.6</v>
      </c>
      <c r="Q18" s="25">
        <v>51</v>
      </c>
      <c r="R18" s="25">
        <v>13</v>
      </c>
      <c r="S18" s="25">
        <v>101</v>
      </c>
      <c r="T18" s="26">
        <f t="shared" si="1"/>
        <v>6.6962999999999995E-2</v>
      </c>
      <c r="U18" s="25">
        <f t="shared" si="2"/>
        <v>7.3400000000000007</v>
      </c>
      <c r="V18" s="25"/>
      <c r="W18" s="25">
        <f t="shared" si="3"/>
        <v>0</v>
      </c>
      <c r="X18" s="25">
        <f t="shared" si="4"/>
        <v>0</v>
      </c>
      <c r="Y18" s="68">
        <f t="shared" ref="Y18:Z18" si="12">SUM(W18:W19)</f>
        <v>0</v>
      </c>
      <c r="Z18" s="68">
        <f t="shared" si="12"/>
        <v>0</v>
      </c>
    </row>
    <row r="19" spans="1:26" ht="39" customHeight="1" x14ac:dyDescent="0.3">
      <c r="A19" s="78"/>
      <c r="B19" s="79"/>
      <c r="C19" s="78"/>
      <c r="D19" s="80"/>
      <c r="E19" s="80"/>
      <c r="F19" s="80"/>
      <c r="G19" s="19" t="s">
        <v>35</v>
      </c>
      <c r="H19" s="21">
        <v>800</v>
      </c>
      <c r="I19" s="22">
        <v>33600</v>
      </c>
      <c r="J19" s="22">
        <f t="shared" si="8"/>
        <v>42</v>
      </c>
      <c r="K19" s="81"/>
      <c r="L19" s="23" t="s">
        <v>53</v>
      </c>
      <c r="M19" s="24">
        <v>10.7</v>
      </c>
      <c r="N19" s="83"/>
      <c r="O19" s="80"/>
      <c r="P19" s="25">
        <v>0.6</v>
      </c>
      <c r="Q19" s="25">
        <v>51</v>
      </c>
      <c r="R19" s="25">
        <v>13</v>
      </c>
      <c r="S19" s="25">
        <v>101</v>
      </c>
      <c r="T19" s="26">
        <f t="shared" si="1"/>
        <v>6.6962999999999995E-2</v>
      </c>
      <c r="U19" s="25">
        <f t="shared" si="2"/>
        <v>9.16</v>
      </c>
      <c r="V19" s="25"/>
      <c r="W19" s="25">
        <f t="shared" si="3"/>
        <v>0</v>
      </c>
      <c r="X19" s="25">
        <f t="shared" si="4"/>
        <v>0</v>
      </c>
      <c r="Y19" s="69"/>
      <c r="Z19" s="69"/>
    </row>
    <row r="20" spans="1:26" ht="39" customHeight="1" x14ac:dyDescent="0.3">
      <c r="A20" s="70">
        <v>6</v>
      </c>
      <c r="B20" s="71" t="s">
        <v>54</v>
      </c>
      <c r="C20" s="70"/>
      <c r="D20" s="72">
        <v>131</v>
      </c>
      <c r="E20" s="72">
        <v>107</v>
      </c>
      <c r="F20" s="72">
        <v>93</v>
      </c>
      <c r="G20" s="19" t="s">
        <v>31</v>
      </c>
      <c r="H20" s="27">
        <v>200</v>
      </c>
      <c r="I20" s="28">
        <v>8400</v>
      </c>
      <c r="J20" s="28">
        <f t="shared" si="8"/>
        <v>42</v>
      </c>
      <c r="K20" s="73" t="s">
        <v>55</v>
      </c>
      <c r="L20" s="29" t="s">
        <v>56</v>
      </c>
      <c r="M20" s="30">
        <v>33.299999999999997</v>
      </c>
      <c r="N20" s="74">
        <f t="shared" ref="N20" si="13">SUM(M20:M21)</f>
        <v>44</v>
      </c>
      <c r="O20" s="72" t="s">
        <v>34</v>
      </c>
      <c r="P20" s="31">
        <v>0.02</v>
      </c>
      <c r="Q20" s="31">
        <v>51</v>
      </c>
      <c r="R20" s="31">
        <v>13</v>
      </c>
      <c r="S20" s="31">
        <v>101</v>
      </c>
      <c r="T20" s="32">
        <f t="shared" si="1"/>
        <v>6.6962999999999995E-2</v>
      </c>
      <c r="U20" s="31">
        <f t="shared" si="2"/>
        <v>6.6799999999999988</v>
      </c>
      <c r="V20" s="31"/>
      <c r="W20" s="31">
        <f t="shared" si="3"/>
        <v>0</v>
      </c>
      <c r="X20" s="31">
        <f t="shared" si="4"/>
        <v>0</v>
      </c>
      <c r="Y20" s="76">
        <f t="shared" ref="Y20:Z20" si="14">SUM(W20:W21)</f>
        <v>0</v>
      </c>
      <c r="Z20" s="76">
        <f t="shared" si="14"/>
        <v>0</v>
      </c>
    </row>
    <row r="21" spans="1:26" ht="39" customHeight="1" x14ac:dyDescent="0.3">
      <c r="A21" s="70"/>
      <c r="B21" s="71"/>
      <c r="C21" s="70"/>
      <c r="D21" s="72"/>
      <c r="E21" s="72"/>
      <c r="F21" s="72"/>
      <c r="G21" s="19" t="s">
        <v>35</v>
      </c>
      <c r="H21" s="33">
        <v>800</v>
      </c>
      <c r="I21" s="28">
        <v>33600</v>
      </c>
      <c r="J21" s="28">
        <f t="shared" si="8"/>
        <v>42</v>
      </c>
      <c r="K21" s="73"/>
      <c r="L21" s="29" t="s">
        <v>53</v>
      </c>
      <c r="M21" s="30">
        <v>10.7</v>
      </c>
      <c r="N21" s="75"/>
      <c r="O21" s="72"/>
      <c r="P21" s="31">
        <v>0.02</v>
      </c>
      <c r="Q21" s="31">
        <v>51</v>
      </c>
      <c r="R21" s="31">
        <v>13</v>
      </c>
      <c r="S21" s="31">
        <v>101</v>
      </c>
      <c r="T21" s="32">
        <f t="shared" si="1"/>
        <v>6.6962999999999995E-2</v>
      </c>
      <c r="U21" s="31">
        <f t="shared" si="2"/>
        <v>8.58</v>
      </c>
      <c r="V21" s="31"/>
      <c r="W21" s="31">
        <f t="shared" si="3"/>
        <v>0</v>
      </c>
      <c r="X21" s="31">
        <f t="shared" si="4"/>
        <v>0</v>
      </c>
      <c r="Y21" s="77"/>
      <c r="Z21" s="77"/>
    </row>
    <row r="22" spans="1:26" ht="39" customHeight="1" x14ac:dyDescent="0.3">
      <c r="A22" s="78">
        <v>7</v>
      </c>
      <c r="B22" s="79" t="s">
        <v>57</v>
      </c>
      <c r="C22" s="78"/>
      <c r="D22" s="80">
        <v>108</v>
      </c>
      <c r="E22" s="80">
        <v>91</v>
      </c>
      <c r="F22" s="80">
        <v>80</v>
      </c>
      <c r="G22" s="19" t="s">
        <v>31</v>
      </c>
      <c r="H22" s="20">
        <v>400</v>
      </c>
      <c r="I22" s="21">
        <v>16000</v>
      </c>
      <c r="J22" s="22">
        <f>I22/H22</f>
        <v>40</v>
      </c>
      <c r="K22" s="81" t="s">
        <v>58</v>
      </c>
      <c r="L22" s="23" t="s">
        <v>59</v>
      </c>
      <c r="M22" s="24">
        <v>18</v>
      </c>
      <c r="N22" s="82">
        <f t="shared" ref="N22" si="15">SUM(M22:M23)</f>
        <v>23.6</v>
      </c>
      <c r="O22" s="80" t="s">
        <v>52</v>
      </c>
      <c r="P22" s="25">
        <v>0.6</v>
      </c>
      <c r="Q22" s="25">
        <v>60</v>
      </c>
      <c r="R22" s="25">
        <v>30</v>
      </c>
      <c r="S22" s="25">
        <v>45</v>
      </c>
      <c r="T22" s="26">
        <f t="shared" si="1"/>
        <v>8.1000000000000003E-2</v>
      </c>
      <c r="U22" s="25">
        <f t="shared" si="2"/>
        <v>7.8</v>
      </c>
      <c r="V22" s="25"/>
      <c r="W22" s="25">
        <f t="shared" si="3"/>
        <v>0</v>
      </c>
      <c r="X22" s="25">
        <f t="shared" si="4"/>
        <v>0</v>
      </c>
      <c r="Y22" s="68">
        <f t="shared" ref="Y22" si="16">SUM(W22:W23)</f>
        <v>0</v>
      </c>
      <c r="Z22" s="68">
        <f t="shared" ref="Z22" si="17">SUM(X22:X23)</f>
        <v>0</v>
      </c>
    </row>
    <row r="23" spans="1:26" ht="39" customHeight="1" x14ac:dyDescent="0.3">
      <c r="A23" s="78"/>
      <c r="B23" s="79"/>
      <c r="C23" s="78"/>
      <c r="D23" s="80"/>
      <c r="E23" s="80"/>
      <c r="F23" s="80"/>
      <c r="G23" s="19" t="s">
        <v>35</v>
      </c>
      <c r="H23" s="21">
        <v>2000</v>
      </c>
      <c r="I23" s="21">
        <v>80000</v>
      </c>
      <c r="J23" s="22">
        <f>I23/H23</f>
        <v>40</v>
      </c>
      <c r="K23" s="81"/>
      <c r="L23" s="23" t="s">
        <v>60</v>
      </c>
      <c r="M23" s="24">
        <v>5.6</v>
      </c>
      <c r="N23" s="83"/>
      <c r="O23" s="80"/>
      <c r="P23" s="25">
        <v>0.6</v>
      </c>
      <c r="Q23" s="25">
        <v>60</v>
      </c>
      <c r="R23" s="25">
        <v>30</v>
      </c>
      <c r="S23" s="25">
        <v>45</v>
      </c>
      <c r="T23" s="26">
        <f t="shared" si="1"/>
        <v>8.1000000000000003E-2</v>
      </c>
      <c r="U23" s="25">
        <f t="shared" si="2"/>
        <v>11.799999999999999</v>
      </c>
      <c r="V23" s="25"/>
      <c r="W23" s="25">
        <f t="shared" si="3"/>
        <v>0</v>
      </c>
      <c r="X23" s="25">
        <f t="shared" si="4"/>
        <v>0</v>
      </c>
      <c r="Y23" s="69"/>
      <c r="Z23" s="69"/>
    </row>
    <row r="24" spans="1:26" ht="39" customHeight="1" x14ac:dyDescent="0.3">
      <c r="A24" s="70">
        <v>8</v>
      </c>
      <c r="B24" s="71" t="s">
        <v>61</v>
      </c>
      <c r="C24" s="70"/>
      <c r="D24" s="72">
        <v>120</v>
      </c>
      <c r="E24" s="72">
        <v>102</v>
      </c>
      <c r="F24" s="72">
        <v>74</v>
      </c>
      <c r="G24" s="19" t="s">
        <v>31</v>
      </c>
      <c r="H24" s="27">
        <v>200</v>
      </c>
      <c r="I24" s="28">
        <v>9000</v>
      </c>
      <c r="J24" s="28">
        <f t="shared" si="8"/>
        <v>45</v>
      </c>
      <c r="K24" s="73" t="s">
        <v>62</v>
      </c>
      <c r="L24" s="29" t="s">
        <v>63</v>
      </c>
      <c r="M24" s="30">
        <v>23</v>
      </c>
      <c r="N24" s="74">
        <f t="shared" ref="N24" si="18">SUM(M24:M25)</f>
        <v>31.6</v>
      </c>
      <c r="O24" s="72" t="s">
        <v>34</v>
      </c>
      <c r="P24" s="31">
        <v>0.02</v>
      </c>
      <c r="Q24" s="31">
        <v>73</v>
      </c>
      <c r="R24" s="31">
        <v>48</v>
      </c>
      <c r="S24" s="31">
        <v>11</v>
      </c>
      <c r="T24" s="32">
        <f t="shared" si="1"/>
        <v>3.8544000000000002E-2</v>
      </c>
      <c r="U24" s="31">
        <f t="shared" si="2"/>
        <v>4.6199999999999992</v>
      </c>
      <c r="V24" s="31"/>
      <c r="W24" s="31">
        <f t="shared" si="3"/>
        <v>0</v>
      </c>
      <c r="X24" s="31">
        <f t="shared" si="4"/>
        <v>0</v>
      </c>
      <c r="Y24" s="76">
        <f t="shared" ref="Y24:Z24" si="19">SUM(W24:W25)</f>
        <v>0</v>
      </c>
      <c r="Z24" s="76">
        <f t="shared" si="19"/>
        <v>0</v>
      </c>
    </row>
    <row r="25" spans="1:26" ht="39" customHeight="1" x14ac:dyDescent="0.3">
      <c r="A25" s="70"/>
      <c r="B25" s="71"/>
      <c r="C25" s="70"/>
      <c r="D25" s="72"/>
      <c r="E25" s="72"/>
      <c r="F25" s="72"/>
      <c r="G25" s="19" t="s">
        <v>35</v>
      </c>
      <c r="H25" s="33">
        <v>600</v>
      </c>
      <c r="I25" s="28">
        <v>27000</v>
      </c>
      <c r="J25" s="28">
        <f t="shared" si="8"/>
        <v>45</v>
      </c>
      <c r="K25" s="73"/>
      <c r="L25" s="29" t="s">
        <v>64</v>
      </c>
      <c r="M25" s="30">
        <v>8.6</v>
      </c>
      <c r="N25" s="75"/>
      <c r="O25" s="72"/>
      <c r="P25" s="31">
        <v>0.02</v>
      </c>
      <c r="Q25" s="31">
        <v>70</v>
      </c>
      <c r="R25" s="31">
        <v>48</v>
      </c>
      <c r="S25" s="31">
        <v>12</v>
      </c>
      <c r="T25" s="32">
        <f t="shared" si="1"/>
        <v>4.0320000000000002E-2</v>
      </c>
      <c r="U25" s="31">
        <f t="shared" si="2"/>
        <v>5.18</v>
      </c>
      <c r="V25" s="31"/>
      <c r="W25" s="31">
        <f t="shared" si="3"/>
        <v>0</v>
      </c>
      <c r="X25" s="31">
        <f t="shared" si="4"/>
        <v>0</v>
      </c>
      <c r="Y25" s="77"/>
      <c r="Z25" s="77"/>
    </row>
    <row r="26" spans="1:26" ht="39" customHeight="1" x14ac:dyDescent="0.3">
      <c r="A26" s="78">
        <v>9</v>
      </c>
      <c r="B26" s="79" t="s">
        <v>65</v>
      </c>
      <c r="C26" s="78"/>
      <c r="D26" s="80">
        <v>94</v>
      </c>
      <c r="E26" s="80">
        <v>80</v>
      </c>
      <c r="F26" s="80">
        <v>63</v>
      </c>
      <c r="G26" s="19" t="s">
        <v>31</v>
      </c>
      <c r="H26" s="20">
        <v>200</v>
      </c>
      <c r="I26" s="21">
        <v>12000</v>
      </c>
      <c r="J26" s="22">
        <f t="shared" si="8"/>
        <v>60</v>
      </c>
      <c r="K26" s="81" t="s">
        <v>66</v>
      </c>
      <c r="L26" s="23" t="s">
        <v>67</v>
      </c>
      <c r="M26" s="34">
        <v>12.7</v>
      </c>
      <c r="N26" s="82">
        <f t="shared" ref="N26" si="20">SUM(M26:M27)</f>
        <v>17.299999999999997</v>
      </c>
      <c r="O26" s="80" t="s">
        <v>34</v>
      </c>
      <c r="P26" s="25">
        <v>0.02</v>
      </c>
      <c r="Q26" s="25">
        <v>74</v>
      </c>
      <c r="R26" s="25">
        <v>41</v>
      </c>
      <c r="S26" s="25">
        <v>8.5</v>
      </c>
      <c r="T26" s="26">
        <f t="shared" si="1"/>
        <v>2.5788999999999999E-2</v>
      </c>
      <c r="U26" s="25">
        <f t="shared" si="2"/>
        <v>2.56</v>
      </c>
      <c r="V26" s="25"/>
      <c r="W26" s="25">
        <f t="shared" si="3"/>
        <v>0</v>
      </c>
      <c r="X26" s="25">
        <f t="shared" si="4"/>
        <v>0</v>
      </c>
      <c r="Y26" s="68">
        <f t="shared" ref="Y26:Z26" si="21">SUM(W26:W27)</f>
        <v>0</v>
      </c>
      <c r="Z26" s="68">
        <f t="shared" si="21"/>
        <v>0</v>
      </c>
    </row>
    <row r="27" spans="1:26" ht="39" customHeight="1" x14ac:dyDescent="0.3">
      <c r="A27" s="78"/>
      <c r="B27" s="79"/>
      <c r="C27" s="78"/>
      <c r="D27" s="80"/>
      <c r="E27" s="80"/>
      <c r="F27" s="80"/>
      <c r="G27" s="19" t="s">
        <v>35</v>
      </c>
      <c r="H27" s="21">
        <v>800</v>
      </c>
      <c r="I27" s="21">
        <v>48000</v>
      </c>
      <c r="J27" s="22">
        <f t="shared" si="8"/>
        <v>60</v>
      </c>
      <c r="K27" s="81"/>
      <c r="L27" s="23" t="s">
        <v>68</v>
      </c>
      <c r="M27" s="24">
        <v>4.5999999999999996</v>
      </c>
      <c r="N27" s="83"/>
      <c r="O27" s="80"/>
      <c r="P27" s="25">
        <v>0.02</v>
      </c>
      <c r="Q27" s="25">
        <v>72</v>
      </c>
      <c r="R27" s="25">
        <v>38</v>
      </c>
      <c r="S27" s="25">
        <v>9</v>
      </c>
      <c r="T27" s="26">
        <f t="shared" si="1"/>
        <v>2.4624E-2</v>
      </c>
      <c r="U27" s="25">
        <f t="shared" si="2"/>
        <v>3.6999999999999997</v>
      </c>
      <c r="V27" s="25"/>
      <c r="W27" s="25">
        <f t="shared" si="3"/>
        <v>0</v>
      </c>
      <c r="X27" s="25">
        <f t="shared" si="4"/>
        <v>0</v>
      </c>
      <c r="Y27" s="69"/>
      <c r="Z27" s="69"/>
    </row>
    <row r="28" spans="1:26" ht="39" customHeight="1" x14ac:dyDescent="0.3">
      <c r="A28" s="70">
        <v>10</v>
      </c>
      <c r="B28" s="71" t="s">
        <v>69</v>
      </c>
      <c r="C28" s="70"/>
      <c r="D28" s="72">
        <v>70</v>
      </c>
      <c r="E28" s="72">
        <v>57</v>
      </c>
      <c r="F28" s="72">
        <v>66</v>
      </c>
      <c r="G28" s="19" t="s">
        <v>31</v>
      </c>
      <c r="H28" s="27">
        <v>900</v>
      </c>
      <c r="I28" s="28">
        <v>27000</v>
      </c>
      <c r="J28" s="28">
        <f t="shared" si="8"/>
        <v>30</v>
      </c>
      <c r="K28" s="73" t="s">
        <v>70</v>
      </c>
      <c r="L28" s="29" t="s">
        <v>71</v>
      </c>
      <c r="M28" s="30"/>
      <c r="N28" s="74">
        <f t="shared" ref="N28" si="22">SUM(M28:M29)</f>
        <v>0</v>
      </c>
      <c r="O28" s="72"/>
      <c r="P28" s="31"/>
      <c r="Q28" s="31"/>
      <c r="R28" s="31"/>
      <c r="S28" s="31"/>
      <c r="T28" s="32">
        <f t="shared" si="1"/>
        <v>0</v>
      </c>
      <c r="U28" s="31">
        <f t="shared" si="2"/>
        <v>0</v>
      </c>
      <c r="V28" s="31"/>
      <c r="W28" s="31">
        <f t="shared" si="3"/>
        <v>0</v>
      </c>
      <c r="X28" s="31">
        <f t="shared" si="4"/>
        <v>0</v>
      </c>
      <c r="Y28" s="76">
        <f t="shared" ref="Y28:Z28" si="23">SUM(W28:W29)</f>
        <v>0</v>
      </c>
      <c r="Z28" s="76">
        <f t="shared" si="23"/>
        <v>0</v>
      </c>
    </row>
    <row r="29" spans="1:26" ht="39" customHeight="1" x14ac:dyDescent="0.3">
      <c r="A29" s="70"/>
      <c r="B29" s="71"/>
      <c r="C29" s="70"/>
      <c r="D29" s="72"/>
      <c r="E29" s="72"/>
      <c r="F29" s="72"/>
      <c r="G29" s="19" t="s">
        <v>35</v>
      </c>
      <c r="H29" s="33">
        <v>3600</v>
      </c>
      <c r="I29" s="28">
        <v>108000</v>
      </c>
      <c r="J29" s="28">
        <f t="shared" si="8"/>
        <v>30</v>
      </c>
      <c r="K29" s="73"/>
      <c r="L29" s="29" t="s">
        <v>72</v>
      </c>
      <c r="M29" s="30"/>
      <c r="N29" s="75"/>
      <c r="O29" s="72"/>
      <c r="P29" s="31"/>
      <c r="Q29" s="31"/>
      <c r="R29" s="31"/>
      <c r="S29" s="31"/>
      <c r="T29" s="32">
        <f t="shared" si="1"/>
        <v>0</v>
      </c>
      <c r="U29" s="31">
        <f t="shared" si="2"/>
        <v>0</v>
      </c>
      <c r="V29" s="31"/>
      <c r="W29" s="31">
        <f t="shared" si="3"/>
        <v>0</v>
      </c>
      <c r="X29" s="31">
        <f t="shared" si="4"/>
        <v>0</v>
      </c>
      <c r="Y29" s="77"/>
      <c r="Z29" s="77"/>
    </row>
    <row r="30" spans="1:26" ht="39" customHeight="1" x14ac:dyDescent="0.3">
      <c r="A30" s="78">
        <v>11</v>
      </c>
      <c r="B30" s="79" t="s">
        <v>73</v>
      </c>
      <c r="C30" s="78"/>
      <c r="D30" s="80">
        <v>70</v>
      </c>
      <c r="E30" s="80">
        <v>52</v>
      </c>
      <c r="F30" s="80">
        <v>57</v>
      </c>
      <c r="G30" s="19" t="s">
        <v>31</v>
      </c>
      <c r="H30" s="20">
        <v>900</v>
      </c>
      <c r="I30" s="21">
        <v>27000</v>
      </c>
      <c r="J30" s="22">
        <f t="shared" si="8"/>
        <v>30</v>
      </c>
      <c r="K30" s="81" t="s">
        <v>74</v>
      </c>
      <c r="L30" s="23" t="s">
        <v>75</v>
      </c>
      <c r="M30" s="24"/>
      <c r="N30" s="82">
        <f t="shared" ref="N30" si="24">SUM(M30:M31)</f>
        <v>0</v>
      </c>
      <c r="O30" s="80"/>
      <c r="P30" s="25"/>
      <c r="Q30" s="25"/>
      <c r="R30" s="25"/>
      <c r="S30" s="25"/>
      <c r="T30" s="26">
        <f t="shared" si="1"/>
        <v>0</v>
      </c>
      <c r="U30" s="25">
        <f t="shared" si="2"/>
        <v>0</v>
      </c>
      <c r="V30" s="25"/>
      <c r="W30" s="25">
        <f t="shared" si="3"/>
        <v>0</v>
      </c>
      <c r="X30" s="25">
        <f t="shared" si="4"/>
        <v>0</v>
      </c>
      <c r="Y30" s="68">
        <f t="shared" ref="Y30:Z30" si="25">SUM(W30:W31)</f>
        <v>0</v>
      </c>
      <c r="Z30" s="68">
        <f t="shared" si="25"/>
        <v>0</v>
      </c>
    </row>
    <row r="31" spans="1:26" ht="39" customHeight="1" x14ac:dyDescent="0.3">
      <c r="A31" s="78"/>
      <c r="B31" s="79"/>
      <c r="C31" s="78"/>
      <c r="D31" s="80"/>
      <c r="E31" s="80"/>
      <c r="F31" s="80"/>
      <c r="G31" s="19" t="s">
        <v>35</v>
      </c>
      <c r="H31" s="21">
        <v>3600</v>
      </c>
      <c r="I31" s="21">
        <v>108000</v>
      </c>
      <c r="J31" s="22">
        <f t="shared" si="8"/>
        <v>30</v>
      </c>
      <c r="K31" s="81"/>
      <c r="L31" s="23" t="s">
        <v>72</v>
      </c>
      <c r="M31" s="24"/>
      <c r="N31" s="83"/>
      <c r="O31" s="80"/>
      <c r="P31" s="25"/>
      <c r="Q31" s="25"/>
      <c r="R31" s="25"/>
      <c r="S31" s="25"/>
      <c r="T31" s="26">
        <f t="shared" si="1"/>
        <v>0</v>
      </c>
      <c r="U31" s="25">
        <f t="shared" si="2"/>
        <v>0</v>
      </c>
      <c r="V31" s="25"/>
      <c r="W31" s="25">
        <f t="shared" si="3"/>
        <v>0</v>
      </c>
      <c r="X31" s="25">
        <f t="shared" si="4"/>
        <v>0</v>
      </c>
      <c r="Y31" s="69"/>
      <c r="Z31" s="69"/>
    </row>
    <row r="32" spans="1:26" ht="39" customHeight="1" x14ac:dyDescent="0.3">
      <c r="A32" s="70">
        <v>12</v>
      </c>
      <c r="B32" s="71" t="s">
        <v>76</v>
      </c>
      <c r="C32" s="70"/>
      <c r="D32" s="72">
        <v>90</v>
      </c>
      <c r="E32" s="72">
        <v>66</v>
      </c>
      <c r="F32" s="72">
        <v>100</v>
      </c>
      <c r="G32" s="19" t="s">
        <v>31</v>
      </c>
      <c r="H32" s="27">
        <v>432</v>
      </c>
      <c r="I32" s="28">
        <v>12960</v>
      </c>
      <c r="J32" s="28">
        <f t="shared" si="8"/>
        <v>30</v>
      </c>
      <c r="K32" s="73" t="s">
        <v>77</v>
      </c>
      <c r="L32" s="29" t="s">
        <v>78</v>
      </c>
      <c r="M32" s="30">
        <v>16.5</v>
      </c>
      <c r="N32" s="74">
        <f t="shared" ref="N32" si="26">SUM(M32:M33)</f>
        <v>21.2</v>
      </c>
      <c r="O32" s="72" t="s">
        <v>52</v>
      </c>
      <c r="P32" s="31">
        <v>0.6</v>
      </c>
      <c r="Q32" s="31">
        <v>60</v>
      </c>
      <c r="R32" s="31">
        <v>30</v>
      </c>
      <c r="S32" s="31">
        <v>40</v>
      </c>
      <c r="T32" s="32">
        <f>(Q32*R32*S32)/1000000</f>
        <v>7.1999999999999995E-2</v>
      </c>
      <c r="U32" s="31">
        <f t="shared" si="2"/>
        <v>7.7279999999999998</v>
      </c>
      <c r="V32" s="31"/>
      <c r="W32" s="31">
        <f t="shared" si="3"/>
        <v>0</v>
      </c>
      <c r="X32" s="31">
        <f t="shared" si="4"/>
        <v>0</v>
      </c>
      <c r="Y32" s="76">
        <f t="shared" ref="Y32" si="27">SUM(W32:W33)</f>
        <v>0</v>
      </c>
      <c r="Z32" s="76">
        <f t="shared" ref="Z32" si="28">SUM(X32:X33)</f>
        <v>0</v>
      </c>
    </row>
    <row r="33" spans="1:26" ht="39" customHeight="1" x14ac:dyDescent="0.3">
      <c r="A33" s="70"/>
      <c r="B33" s="71"/>
      <c r="C33" s="70"/>
      <c r="D33" s="72"/>
      <c r="E33" s="72"/>
      <c r="F33" s="72"/>
      <c r="G33" s="19" t="s">
        <v>35</v>
      </c>
      <c r="H33" s="33">
        <v>2160</v>
      </c>
      <c r="I33" s="28">
        <v>64800</v>
      </c>
      <c r="J33" s="28">
        <f t="shared" si="8"/>
        <v>30</v>
      </c>
      <c r="K33" s="73"/>
      <c r="L33" s="29" t="s">
        <v>79</v>
      </c>
      <c r="M33" s="30">
        <v>4.7</v>
      </c>
      <c r="N33" s="75"/>
      <c r="O33" s="72"/>
      <c r="P33" s="31">
        <v>0.6</v>
      </c>
      <c r="Q33" s="31">
        <v>60</v>
      </c>
      <c r="R33" s="31">
        <v>30</v>
      </c>
      <c r="S33" s="31">
        <v>40</v>
      </c>
      <c r="T33" s="32">
        <f>(Q33*R33*S33)/1000000</f>
        <v>7.1999999999999995E-2</v>
      </c>
      <c r="U33" s="31">
        <f t="shared" si="2"/>
        <v>10.751999999999999</v>
      </c>
      <c r="V33" s="31"/>
      <c r="W33" s="31">
        <f t="shared" si="3"/>
        <v>0</v>
      </c>
      <c r="X33" s="31">
        <f t="shared" si="4"/>
        <v>0</v>
      </c>
      <c r="Y33" s="77"/>
      <c r="Z33" s="77"/>
    </row>
    <row r="34" spans="1:26" ht="39" customHeight="1" x14ac:dyDescent="0.3">
      <c r="A34" s="78">
        <v>13</v>
      </c>
      <c r="B34" s="79" t="s">
        <v>80</v>
      </c>
      <c r="C34" s="78"/>
      <c r="D34" s="80">
        <v>90</v>
      </c>
      <c r="E34" s="80">
        <v>70</v>
      </c>
      <c r="F34" s="80">
        <v>80</v>
      </c>
      <c r="G34" s="19" t="s">
        <v>31</v>
      </c>
      <c r="H34" s="20">
        <v>540</v>
      </c>
      <c r="I34" s="22">
        <v>16200</v>
      </c>
      <c r="J34" s="22">
        <f t="shared" si="8"/>
        <v>30</v>
      </c>
      <c r="K34" s="81" t="s">
        <v>81</v>
      </c>
      <c r="L34" s="23" t="s">
        <v>82</v>
      </c>
      <c r="M34" s="24">
        <v>14.9</v>
      </c>
      <c r="N34" s="82">
        <f t="shared" ref="N34" si="29">SUM(M34:M35)</f>
        <v>19.600000000000001</v>
      </c>
      <c r="O34" s="80" t="s">
        <v>52</v>
      </c>
      <c r="P34" s="25">
        <v>0.6</v>
      </c>
      <c r="Q34" s="25">
        <v>60</v>
      </c>
      <c r="R34" s="25">
        <v>30</v>
      </c>
      <c r="S34" s="25">
        <v>40</v>
      </c>
      <c r="T34" s="26">
        <f t="shared" ref="T34:T53" si="30">(Q34*R34*S34)/1000000</f>
        <v>7.1999999999999995E-2</v>
      </c>
      <c r="U34" s="25">
        <f t="shared" si="2"/>
        <v>8.645999999999999</v>
      </c>
      <c r="V34" s="25"/>
      <c r="W34" s="25">
        <f t="shared" si="3"/>
        <v>0</v>
      </c>
      <c r="X34" s="25">
        <f t="shared" si="4"/>
        <v>0</v>
      </c>
      <c r="Y34" s="68">
        <f t="shared" ref="Y34:Z34" si="31">SUM(W34:W35)</f>
        <v>0</v>
      </c>
      <c r="Z34" s="68">
        <f t="shared" si="31"/>
        <v>0</v>
      </c>
    </row>
    <row r="35" spans="1:26" ht="39" customHeight="1" x14ac:dyDescent="0.3">
      <c r="A35" s="78"/>
      <c r="B35" s="79"/>
      <c r="C35" s="78"/>
      <c r="D35" s="80"/>
      <c r="E35" s="80"/>
      <c r="F35" s="80"/>
      <c r="G35" s="19" t="s">
        <v>35</v>
      </c>
      <c r="H35" s="21">
        <v>2160</v>
      </c>
      <c r="I35" s="22">
        <v>64800</v>
      </c>
      <c r="J35" s="22">
        <f t="shared" si="8"/>
        <v>30</v>
      </c>
      <c r="K35" s="81"/>
      <c r="L35" s="23" t="s">
        <v>79</v>
      </c>
      <c r="M35" s="24">
        <v>4.7</v>
      </c>
      <c r="N35" s="83"/>
      <c r="O35" s="80"/>
      <c r="P35" s="25">
        <v>0.6</v>
      </c>
      <c r="Q35" s="25">
        <v>60</v>
      </c>
      <c r="R35" s="25">
        <v>30</v>
      </c>
      <c r="S35" s="25">
        <v>40</v>
      </c>
      <c r="T35" s="26">
        <f t="shared" si="30"/>
        <v>7.1999999999999995E-2</v>
      </c>
      <c r="U35" s="25">
        <f t="shared" si="2"/>
        <v>10.751999999999999</v>
      </c>
      <c r="V35" s="25"/>
      <c r="W35" s="25">
        <f t="shared" si="3"/>
        <v>0</v>
      </c>
      <c r="X35" s="25">
        <f t="shared" si="4"/>
        <v>0</v>
      </c>
      <c r="Y35" s="69"/>
      <c r="Z35" s="69"/>
    </row>
    <row r="36" spans="1:26" ht="39" customHeight="1" x14ac:dyDescent="0.3">
      <c r="A36" s="70">
        <v>14</v>
      </c>
      <c r="B36" s="71" t="s">
        <v>83</v>
      </c>
      <c r="C36" s="70"/>
      <c r="D36" s="72">
        <v>90</v>
      </c>
      <c r="E36" s="72">
        <v>73</v>
      </c>
      <c r="F36" s="72">
        <v>60</v>
      </c>
      <c r="G36" s="19" t="s">
        <v>31</v>
      </c>
      <c r="H36" s="27">
        <v>540</v>
      </c>
      <c r="I36" s="28">
        <v>16200</v>
      </c>
      <c r="J36" s="28">
        <f t="shared" si="8"/>
        <v>30</v>
      </c>
      <c r="K36" s="73" t="s">
        <v>84</v>
      </c>
      <c r="L36" s="29" t="s">
        <v>85</v>
      </c>
      <c r="M36" s="30">
        <v>12.1</v>
      </c>
      <c r="N36" s="74">
        <f t="shared" ref="N36" si="32">SUM(M36:M37)</f>
        <v>16.8</v>
      </c>
      <c r="O36" s="72" t="s">
        <v>52</v>
      </c>
      <c r="P36" s="31">
        <v>0.6</v>
      </c>
      <c r="Q36" s="31">
        <v>60</v>
      </c>
      <c r="R36" s="31">
        <v>30</v>
      </c>
      <c r="S36" s="31">
        <v>40</v>
      </c>
      <c r="T36" s="32">
        <f t="shared" si="30"/>
        <v>7.1999999999999995E-2</v>
      </c>
      <c r="U36" s="31">
        <f t="shared" si="2"/>
        <v>7.1339999999999995</v>
      </c>
      <c r="V36" s="31"/>
      <c r="W36" s="31">
        <f t="shared" si="3"/>
        <v>0</v>
      </c>
      <c r="X36" s="31">
        <f t="shared" si="4"/>
        <v>0</v>
      </c>
      <c r="Y36" s="76">
        <f t="shared" ref="Y36:Z36" si="33">SUM(W36:W37)</f>
        <v>0</v>
      </c>
      <c r="Z36" s="76">
        <f t="shared" si="33"/>
        <v>0</v>
      </c>
    </row>
    <row r="37" spans="1:26" ht="39" customHeight="1" x14ac:dyDescent="0.3">
      <c r="A37" s="70"/>
      <c r="B37" s="71"/>
      <c r="C37" s="70"/>
      <c r="D37" s="72"/>
      <c r="E37" s="72"/>
      <c r="F37" s="72"/>
      <c r="G37" s="19" t="s">
        <v>35</v>
      </c>
      <c r="H37" s="33">
        <v>2160</v>
      </c>
      <c r="I37" s="28">
        <v>64800</v>
      </c>
      <c r="J37" s="28">
        <f t="shared" si="8"/>
        <v>30</v>
      </c>
      <c r="K37" s="73"/>
      <c r="L37" s="29" t="s">
        <v>79</v>
      </c>
      <c r="M37" s="30">
        <v>4.7</v>
      </c>
      <c r="N37" s="75"/>
      <c r="O37" s="72"/>
      <c r="P37" s="31"/>
      <c r="Q37" s="31">
        <v>60</v>
      </c>
      <c r="R37" s="31">
        <v>30</v>
      </c>
      <c r="S37" s="31">
        <v>40</v>
      </c>
      <c r="T37" s="32">
        <f t="shared" si="30"/>
        <v>7.1999999999999995E-2</v>
      </c>
      <c r="U37" s="31">
        <f t="shared" si="2"/>
        <v>10.151999999999999</v>
      </c>
      <c r="V37" s="31"/>
      <c r="W37" s="31">
        <f t="shared" si="3"/>
        <v>0</v>
      </c>
      <c r="X37" s="31">
        <f t="shared" si="4"/>
        <v>0</v>
      </c>
      <c r="Y37" s="77"/>
      <c r="Z37" s="77"/>
    </row>
    <row r="38" spans="1:26" ht="39" customHeight="1" x14ac:dyDescent="0.3">
      <c r="A38" s="78">
        <v>15</v>
      </c>
      <c r="B38" s="79" t="s">
        <v>86</v>
      </c>
      <c r="C38" s="78"/>
      <c r="D38" s="80">
        <v>90</v>
      </c>
      <c r="E38" s="80">
        <v>77</v>
      </c>
      <c r="F38" s="80">
        <v>36</v>
      </c>
      <c r="G38" s="19" t="s">
        <v>31</v>
      </c>
      <c r="H38" s="20">
        <v>540</v>
      </c>
      <c r="I38" s="22">
        <v>16200</v>
      </c>
      <c r="J38" s="22">
        <f t="shared" si="8"/>
        <v>30</v>
      </c>
      <c r="K38" s="81" t="s">
        <v>87</v>
      </c>
      <c r="L38" s="23" t="s">
        <v>88</v>
      </c>
      <c r="M38" s="24">
        <v>9.5</v>
      </c>
      <c r="N38" s="82">
        <f t="shared" ref="N38" si="34">SUM(M38:M39)</f>
        <v>14.2</v>
      </c>
      <c r="O38" s="80" t="s">
        <v>52</v>
      </c>
      <c r="P38" s="25">
        <v>0.6</v>
      </c>
      <c r="Q38" s="25">
        <v>60</v>
      </c>
      <c r="R38" s="25">
        <v>30</v>
      </c>
      <c r="S38" s="25">
        <v>40</v>
      </c>
      <c r="T38" s="26">
        <f t="shared" si="30"/>
        <v>7.1999999999999995E-2</v>
      </c>
      <c r="U38" s="25">
        <f t="shared" si="2"/>
        <v>5.7299999999999995</v>
      </c>
      <c r="V38" s="25"/>
      <c r="W38" s="25">
        <f t="shared" si="3"/>
        <v>0</v>
      </c>
      <c r="X38" s="25">
        <f t="shared" si="4"/>
        <v>0</v>
      </c>
      <c r="Y38" s="68">
        <f t="shared" ref="Y38:Z38" si="35">SUM(W38:W39)</f>
        <v>0</v>
      </c>
      <c r="Z38" s="68">
        <f t="shared" si="35"/>
        <v>0</v>
      </c>
    </row>
    <row r="39" spans="1:26" ht="39" customHeight="1" x14ac:dyDescent="0.3">
      <c r="A39" s="78"/>
      <c r="B39" s="79"/>
      <c r="C39" s="78"/>
      <c r="D39" s="80"/>
      <c r="E39" s="80"/>
      <c r="F39" s="80"/>
      <c r="G39" s="19" t="s">
        <v>35</v>
      </c>
      <c r="H39" s="21">
        <v>2160</v>
      </c>
      <c r="I39" s="22">
        <v>64800</v>
      </c>
      <c r="J39" s="22">
        <f t="shared" si="8"/>
        <v>30</v>
      </c>
      <c r="K39" s="81"/>
      <c r="L39" s="23" t="s">
        <v>79</v>
      </c>
      <c r="M39" s="24">
        <v>4.7</v>
      </c>
      <c r="N39" s="83"/>
      <c r="O39" s="80"/>
      <c r="P39" s="25">
        <v>0.6</v>
      </c>
      <c r="Q39" s="25">
        <v>60</v>
      </c>
      <c r="R39" s="25">
        <v>30</v>
      </c>
      <c r="S39" s="25">
        <v>40</v>
      </c>
      <c r="T39" s="26">
        <f t="shared" si="30"/>
        <v>7.1999999999999995E-2</v>
      </c>
      <c r="U39" s="25">
        <f t="shared" si="2"/>
        <v>10.751999999999999</v>
      </c>
      <c r="V39" s="25"/>
      <c r="W39" s="25">
        <f t="shared" si="3"/>
        <v>0</v>
      </c>
      <c r="X39" s="25">
        <f t="shared" si="4"/>
        <v>0</v>
      </c>
      <c r="Y39" s="69"/>
      <c r="Z39" s="69"/>
    </row>
    <row r="40" spans="1:26" ht="39" customHeight="1" x14ac:dyDescent="0.3">
      <c r="A40" s="70">
        <v>16</v>
      </c>
      <c r="B40" s="71" t="s">
        <v>89</v>
      </c>
      <c r="C40" s="70"/>
      <c r="D40" s="72" t="s">
        <v>90</v>
      </c>
      <c r="E40" s="72" t="s">
        <v>91</v>
      </c>
      <c r="F40" s="72">
        <v>58</v>
      </c>
      <c r="G40" s="19" t="s">
        <v>31</v>
      </c>
      <c r="H40" s="27">
        <v>300</v>
      </c>
      <c r="I40" s="28">
        <v>12000</v>
      </c>
      <c r="J40" s="28">
        <f t="shared" si="8"/>
        <v>40</v>
      </c>
      <c r="K40" s="73" t="s">
        <v>92</v>
      </c>
      <c r="L40" s="29" t="s">
        <v>93</v>
      </c>
      <c r="M40" s="30">
        <v>19.100000000000001</v>
      </c>
      <c r="N40" s="74">
        <f>SUM(M40:M41)</f>
        <v>30.200000000000003</v>
      </c>
      <c r="O40" s="72" t="s">
        <v>52</v>
      </c>
      <c r="P40" s="31">
        <v>0.6</v>
      </c>
      <c r="Q40" s="31">
        <v>60</v>
      </c>
      <c r="R40" s="31">
        <v>30</v>
      </c>
      <c r="S40" s="31">
        <v>45</v>
      </c>
      <c r="T40" s="32">
        <f t="shared" si="30"/>
        <v>8.1000000000000003E-2</v>
      </c>
      <c r="U40" s="31">
        <f t="shared" si="2"/>
        <v>6.33</v>
      </c>
      <c r="V40" s="31"/>
      <c r="W40" s="31">
        <f t="shared" si="3"/>
        <v>0</v>
      </c>
      <c r="X40" s="31">
        <f t="shared" si="4"/>
        <v>0</v>
      </c>
      <c r="Y40" s="76">
        <f t="shared" ref="Y40:Z40" si="36">SUM(W40:W41)</f>
        <v>0</v>
      </c>
      <c r="Z40" s="68">
        <f t="shared" si="36"/>
        <v>0</v>
      </c>
    </row>
    <row r="41" spans="1:26" s="56" customFormat="1" ht="39" customHeight="1" x14ac:dyDescent="0.3">
      <c r="A41" s="70"/>
      <c r="B41" s="71"/>
      <c r="C41" s="70"/>
      <c r="D41" s="72"/>
      <c r="E41" s="72"/>
      <c r="F41" s="72"/>
      <c r="G41" s="19" t="s">
        <v>35</v>
      </c>
      <c r="H41" s="33">
        <v>1000</v>
      </c>
      <c r="I41" s="28">
        <v>40000</v>
      </c>
      <c r="J41" s="28">
        <f t="shared" si="8"/>
        <v>40</v>
      </c>
      <c r="K41" s="73"/>
      <c r="L41" s="29" t="s">
        <v>122</v>
      </c>
      <c r="M41" s="30">
        <v>11.1</v>
      </c>
      <c r="N41" s="75"/>
      <c r="O41" s="72"/>
      <c r="P41" s="54">
        <v>0.6</v>
      </c>
      <c r="Q41" s="54">
        <v>60</v>
      </c>
      <c r="R41" s="54">
        <v>30</v>
      </c>
      <c r="S41" s="54">
        <v>45</v>
      </c>
      <c r="T41" s="55">
        <f t="shared" si="30"/>
        <v>8.1000000000000003E-2</v>
      </c>
      <c r="U41" s="54">
        <f t="shared" si="2"/>
        <v>11.7</v>
      </c>
      <c r="V41" s="54"/>
      <c r="W41" s="54">
        <f t="shared" si="3"/>
        <v>0</v>
      </c>
      <c r="X41" s="54">
        <f t="shared" si="4"/>
        <v>0</v>
      </c>
      <c r="Y41" s="77"/>
      <c r="Z41" s="69"/>
    </row>
    <row r="42" spans="1:26" ht="39.75" customHeight="1" x14ac:dyDescent="0.3">
      <c r="A42" s="78">
        <v>17</v>
      </c>
      <c r="B42" s="79" t="s">
        <v>94</v>
      </c>
      <c r="C42" s="87"/>
      <c r="D42" s="88">
        <v>137</v>
      </c>
      <c r="E42" s="88">
        <v>130</v>
      </c>
      <c r="F42" s="89">
        <v>38</v>
      </c>
      <c r="G42" s="19" t="s">
        <v>31</v>
      </c>
      <c r="H42" s="35">
        <v>400</v>
      </c>
      <c r="I42" s="35">
        <v>16000</v>
      </c>
      <c r="J42" s="22">
        <f>I42/H42</f>
        <v>40</v>
      </c>
      <c r="K42" s="81" t="s">
        <v>95</v>
      </c>
      <c r="L42" s="23" t="s">
        <v>96</v>
      </c>
      <c r="M42" s="36">
        <v>15.1</v>
      </c>
      <c r="N42" s="82">
        <f t="shared" ref="N42" si="37">SUM(M42:M43)</f>
        <v>26</v>
      </c>
      <c r="O42" s="80" t="s">
        <v>52</v>
      </c>
      <c r="P42" s="37">
        <v>0.6</v>
      </c>
      <c r="Q42" s="37">
        <v>60</v>
      </c>
      <c r="R42" s="37">
        <v>30</v>
      </c>
      <c r="S42" s="37">
        <v>45</v>
      </c>
      <c r="T42" s="26">
        <f t="shared" si="30"/>
        <v>8.1000000000000003E-2</v>
      </c>
      <c r="U42" s="25">
        <f t="shared" si="2"/>
        <v>6.64</v>
      </c>
      <c r="V42" s="25"/>
      <c r="W42" s="25">
        <f t="shared" si="3"/>
        <v>0</v>
      </c>
      <c r="X42" s="25">
        <f t="shared" si="4"/>
        <v>0</v>
      </c>
      <c r="Y42" s="68">
        <f t="shared" ref="Y42:Z42" si="38">SUM(W42:W43)</f>
        <v>0</v>
      </c>
      <c r="Z42" s="68">
        <f t="shared" si="38"/>
        <v>0</v>
      </c>
    </row>
    <row r="43" spans="1:26" ht="39.75" customHeight="1" x14ac:dyDescent="0.3">
      <c r="A43" s="78"/>
      <c r="B43" s="79"/>
      <c r="C43" s="87"/>
      <c r="D43" s="88"/>
      <c r="E43" s="88"/>
      <c r="F43" s="89"/>
      <c r="G43" s="19" t="s">
        <v>35</v>
      </c>
      <c r="H43" s="35">
        <v>800</v>
      </c>
      <c r="I43" s="35">
        <v>32000</v>
      </c>
      <c r="J43" s="22">
        <f t="shared" si="8"/>
        <v>40</v>
      </c>
      <c r="K43" s="81"/>
      <c r="L43" s="23" t="s">
        <v>123</v>
      </c>
      <c r="M43" s="36">
        <v>10.9</v>
      </c>
      <c r="N43" s="83"/>
      <c r="O43" s="80"/>
      <c r="P43" s="37">
        <v>0.6</v>
      </c>
      <c r="Q43" s="37">
        <v>60</v>
      </c>
      <c r="R43" s="37">
        <v>30</v>
      </c>
      <c r="S43" s="37">
        <v>45</v>
      </c>
      <c r="T43" s="26">
        <v>8.1000000000000003E-2</v>
      </c>
      <c r="U43" s="25">
        <f t="shared" si="2"/>
        <v>9.32</v>
      </c>
      <c r="V43" s="25"/>
      <c r="W43" s="25">
        <f t="shared" si="3"/>
        <v>0</v>
      </c>
      <c r="X43" s="25">
        <f t="shared" si="4"/>
        <v>0</v>
      </c>
      <c r="Y43" s="69"/>
      <c r="Z43" s="69"/>
    </row>
    <row r="44" spans="1:26" ht="39" customHeight="1" x14ac:dyDescent="0.3">
      <c r="A44" s="70">
        <v>18</v>
      </c>
      <c r="B44" s="71" t="s">
        <v>97</v>
      </c>
      <c r="C44" s="70"/>
      <c r="D44" s="72">
        <v>137</v>
      </c>
      <c r="E44" s="72">
        <v>130</v>
      </c>
      <c r="F44" s="72">
        <v>23</v>
      </c>
      <c r="G44" s="19" t="s">
        <v>31</v>
      </c>
      <c r="H44" s="27">
        <v>400</v>
      </c>
      <c r="I44" s="28">
        <v>16000</v>
      </c>
      <c r="J44" s="28">
        <f t="shared" si="8"/>
        <v>40</v>
      </c>
      <c r="K44" s="73" t="s">
        <v>98</v>
      </c>
      <c r="L44" s="29" t="s">
        <v>99</v>
      </c>
      <c r="M44" s="30">
        <v>10.7</v>
      </c>
      <c r="N44" s="74">
        <f>SUM(M44:M45)</f>
        <v>21.6</v>
      </c>
      <c r="O44" s="72" t="s">
        <v>52</v>
      </c>
      <c r="P44" s="30">
        <v>0.6</v>
      </c>
      <c r="Q44" s="30">
        <v>60</v>
      </c>
      <c r="R44" s="30">
        <v>30</v>
      </c>
      <c r="S44" s="30">
        <v>45</v>
      </c>
      <c r="T44" s="32">
        <v>8.1000000000000003E-2</v>
      </c>
      <c r="U44" s="31">
        <f t="shared" si="2"/>
        <v>4.88</v>
      </c>
      <c r="V44" s="31"/>
      <c r="W44" s="31">
        <f t="shared" si="3"/>
        <v>0</v>
      </c>
      <c r="X44" s="31">
        <f t="shared" si="4"/>
        <v>0</v>
      </c>
      <c r="Y44" s="76">
        <f t="shared" ref="Y44:Z44" si="39">SUM(W44:W45)</f>
        <v>0</v>
      </c>
      <c r="Z44" s="76">
        <f t="shared" si="39"/>
        <v>0</v>
      </c>
    </row>
    <row r="45" spans="1:26" ht="39" customHeight="1" x14ac:dyDescent="0.3">
      <c r="A45" s="70"/>
      <c r="B45" s="71"/>
      <c r="C45" s="70"/>
      <c r="D45" s="72"/>
      <c r="E45" s="72"/>
      <c r="F45" s="72"/>
      <c r="G45" s="19" t="s">
        <v>35</v>
      </c>
      <c r="H45" s="33">
        <v>800</v>
      </c>
      <c r="I45" s="28">
        <v>32000</v>
      </c>
      <c r="J45" s="28">
        <f t="shared" si="8"/>
        <v>40</v>
      </c>
      <c r="K45" s="73"/>
      <c r="L45" s="29" t="s">
        <v>123</v>
      </c>
      <c r="M45" s="30">
        <v>10.9</v>
      </c>
      <c r="N45" s="75"/>
      <c r="O45" s="72"/>
      <c r="P45" s="30">
        <v>0.6</v>
      </c>
      <c r="Q45" s="30">
        <v>60</v>
      </c>
      <c r="R45" s="30">
        <v>30</v>
      </c>
      <c r="S45" s="30">
        <v>45</v>
      </c>
      <c r="T45" s="32">
        <v>8.1000000000000003E-2</v>
      </c>
      <c r="U45" s="31">
        <f t="shared" si="2"/>
        <v>9.32</v>
      </c>
      <c r="V45" s="31"/>
      <c r="W45" s="31">
        <f t="shared" si="3"/>
        <v>0</v>
      </c>
      <c r="X45" s="31">
        <f t="shared" si="4"/>
        <v>0</v>
      </c>
      <c r="Y45" s="77"/>
      <c r="Z45" s="77"/>
    </row>
    <row r="46" spans="1:26" ht="39.75" customHeight="1" x14ac:dyDescent="0.3">
      <c r="A46" s="78">
        <v>19</v>
      </c>
      <c r="B46" s="79" t="s">
        <v>100</v>
      </c>
      <c r="C46" s="87"/>
      <c r="D46" s="88">
        <v>137</v>
      </c>
      <c r="E46" s="88">
        <v>130</v>
      </c>
      <c r="F46" s="89">
        <v>23</v>
      </c>
      <c r="G46" s="19" t="s">
        <v>31</v>
      </c>
      <c r="H46" s="35">
        <v>400</v>
      </c>
      <c r="I46" s="35">
        <v>16000</v>
      </c>
      <c r="J46" s="22">
        <f t="shared" si="8"/>
        <v>40</v>
      </c>
      <c r="K46" s="81" t="s">
        <v>101</v>
      </c>
      <c r="L46" s="23" t="s">
        <v>102</v>
      </c>
      <c r="M46" s="36">
        <v>10.7</v>
      </c>
      <c r="N46" s="82">
        <f t="shared" ref="N46" si="40">SUM(M46:M47)</f>
        <v>21.6</v>
      </c>
      <c r="O46" s="80" t="s">
        <v>52</v>
      </c>
      <c r="P46" s="37">
        <v>0.6</v>
      </c>
      <c r="Q46" s="37">
        <v>60</v>
      </c>
      <c r="R46" s="37">
        <v>30</v>
      </c>
      <c r="S46" s="37">
        <v>45</v>
      </c>
      <c r="T46" s="26">
        <v>8.1000000000000003E-2</v>
      </c>
      <c r="U46" s="25">
        <f t="shared" si="2"/>
        <v>4.88</v>
      </c>
      <c r="V46" s="25"/>
      <c r="W46" s="25">
        <f t="shared" si="3"/>
        <v>0</v>
      </c>
      <c r="X46" s="25">
        <f t="shared" si="4"/>
        <v>0</v>
      </c>
      <c r="Y46" s="68">
        <f t="shared" ref="Y46:Z46" si="41">SUM(W46:W47)</f>
        <v>0</v>
      </c>
      <c r="Z46" s="68">
        <f t="shared" si="41"/>
        <v>0</v>
      </c>
    </row>
    <row r="47" spans="1:26" ht="39.75" customHeight="1" x14ac:dyDescent="0.3">
      <c r="A47" s="78"/>
      <c r="B47" s="79"/>
      <c r="C47" s="87"/>
      <c r="D47" s="88"/>
      <c r="E47" s="88"/>
      <c r="F47" s="89"/>
      <c r="G47" s="19" t="s">
        <v>35</v>
      </c>
      <c r="H47" s="35">
        <v>800</v>
      </c>
      <c r="I47" s="35">
        <v>32000</v>
      </c>
      <c r="J47" s="22">
        <f t="shared" si="8"/>
        <v>40</v>
      </c>
      <c r="K47" s="81"/>
      <c r="L47" s="23" t="s">
        <v>123</v>
      </c>
      <c r="M47" s="36">
        <v>10.9</v>
      </c>
      <c r="N47" s="83"/>
      <c r="O47" s="80"/>
      <c r="P47" s="37">
        <v>0.6</v>
      </c>
      <c r="Q47" s="37">
        <v>60</v>
      </c>
      <c r="R47" s="37">
        <v>30</v>
      </c>
      <c r="S47" s="37">
        <v>45</v>
      </c>
      <c r="T47" s="26">
        <v>8.1000000000000003E-2</v>
      </c>
      <c r="U47" s="25">
        <f t="shared" si="2"/>
        <v>9.32</v>
      </c>
      <c r="V47" s="25"/>
      <c r="W47" s="25">
        <f t="shared" si="3"/>
        <v>0</v>
      </c>
      <c r="X47" s="25">
        <f t="shared" si="4"/>
        <v>0</v>
      </c>
      <c r="Y47" s="69"/>
      <c r="Z47" s="69"/>
    </row>
    <row r="48" spans="1:26" ht="39" customHeight="1" x14ac:dyDescent="0.3">
      <c r="A48" s="70">
        <v>20</v>
      </c>
      <c r="B48" s="71" t="s">
        <v>103</v>
      </c>
      <c r="C48" s="70"/>
      <c r="D48" s="72">
        <v>225</v>
      </c>
      <c r="E48" s="72">
        <v>125</v>
      </c>
      <c r="F48" s="72">
        <v>21</v>
      </c>
      <c r="G48" s="19" t="s">
        <v>31</v>
      </c>
      <c r="H48" s="27">
        <v>200</v>
      </c>
      <c r="I48" s="28">
        <v>8000</v>
      </c>
      <c r="J48" s="28">
        <f t="shared" si="8"/>
        <v>40</v>
      </c>
      <c r="K48" s="73" t="s">
        <v>104</v>
      </c>
      <c r="L48" s="29" t="s">
        <v>105</v>
      </c>
      <c r="M48" s="30">
        <v>18.2</v>
      </c>
      <c r="N48" s="74">
        <f>SUM(M48:M49)</f>
        <v>32</v>
      </c>
      <c r="O48" s="72" t="s">
        <v>52</v>
      </c>
      <c r="P48" s="30">
        <v>0.6</v>
      </c>
      <c r="Q48" s="30">
        <v>60</v>
      </c>
      <c r="R48" s="30">
        <v>30</v>
      </c>
      <c r="S48" s="30">
        <v>45</v>
      </c>
      <c r="T48" s="32">
        <v>8.1000000000000003E-2</v>
      </c>
      <c r="U48" s="31">
        <f t="shared" si="2"/>
        <v>4.24</v>
      </c>
      <c r="V48" s="31"/>
      <c r="W48" s="31">
        <f t="shared" si="3"/>
        <v>0</v>
      </c>
      <c r="X48" s="31">
        <f t="shared" si="4"/>
        <v>0</v>
      </c>
      <c r="Y48" s="76">
        <f t="shared" ref="Y48:Z48" si="42">SUM(W48:W49)</f>
        <v>0</v>
      </c>
      <c r="Z48" s="76">
        <f t="shared" si="42"/>
        <v>0</v>
      </c>
    </row>
    <row r="49" spans="1:26" ht="39" customHeight="1" x14ac:dyDescent="0.3">
      <c r="A49" s="70"/>
      <c r="B49" s="71"/>
      <c r="C49" s="70"/>
      <c r="D49" s="72"/>
      <c r="E49" s="72"/>
      <c r="F49" s="72"/>
      <c r="G49" s="19" t="s">
        <v>35</v>
      </c>
      <c r="H49" s="33">
        <v>500</v>
      </c>
      <c r="I49" s="28">
        <v>20000</v>
      </c>
      <c r="J49" s="28">
        <f t="shared" si="8"/>
        <v>40</v>
      </c>
      <c r="K49" s="73"/>
      <c r="L49" s="29" t="s">
        <v>106</v>
      </c>
      <c r="M49" s="30">
        <v>13.8</v>
      </c>
      <c r="N49" s="75"/>
      <c r="O49" s="72"/>
      <c r="P49" s="30">
        <v>0.6</v>
      </c>
      <c r="Q49" s="30">
        <v>60</v>
      </c>
      <c r="R49" s="30">
        <v>30</v>
      </c>
      <c r="S49" s="30">
        <v>45</v>
      </c>
      <c r="T49" s="32">
        <v>8.1000000000000003E-2</v>
      </c>
      <c r="U49" s="31">
        <f t="shared" si="2"/>
        <v>7.5</v>
      </c>
      <c r="V49" s="31"/>
      <c r="W49" s="31">
        <f t="shared" si="3"/>
        <v>0</v>
      </c>
      <c r="X49" s="31">
        <f t="shared" si="4"/>
        <v>0</v>
      </c>
      <c r="Y49" s="77"/>
      <c r="Z49" s="77"/>
    </row>
    <row r="50" spans="1:26" ht="39" customHeight="1" x14ac:dyDescent="0.3">
      <c r="A50" s="78">
        <v>21</v>
      </c>
      <c r="B50" s="79" t="s">
        <v>107</v>
      </c>
      <c r="C50" s="78"/>
      <c r="D50" s="90">
        <v>173</v>
      </c>
      <c r="E50" s="90">
        <v>161</v>
      </c>
      <c r="F50" s="90">
        <v>24</v>
      </c>
      <c r="G50" s="19" t="s">
        <v>31</v>
      </c>
      <c r="H50" s="38">
        <v>200</v>
      </c>
      <c r="I50" s="39">
        <v>8000</v>
      </c>
      <c r="J50" s="39">
        <f>I50/H50</f>
        <v>40</v>
      </c>
      <c r="K50" s="91" t="s">
        <v>108</v>
      </c>
      <c r="L50" s="23" t="s">
        <v>109</v>
      </c>
      <c r="M50" s="24"/>
      <c r="N50" s="24"/>
      <c r="O50" s="80"/>
      <c r="P50" s="25"/>
      <c r="Q50" s="25"/>
      <c r="R50" s="25"/>
      <c r="S50" s="25"/>
      <c r="T50" s="26">
        <f t="shared" si="30"/>
        <v>0</v>
      </c>
      <c r="U50" s="25">
        <f t="shared" si="2"/>
        <v>0</v>
      </c>
      <c r="V50" s="25"/>
      <c r="W50" s="25">
        <f t="shared" si="3"/>
        <v>0</v>
      </c>
      <c r="X50" s="25">
        <f t="shared" si="4"/>
        <v>0</v>
      </c>
      <c r="Y50" s="68">
        <f t="shared" ref="Y50" si="43">SUM(W50:W51)</f>
        <v>0</v>
      </c>
      <c r="Z50" s="68">
        <f t="shared" ref="Z50" si="44">SUM(X50:X51)</f>
        <v>0</v>
      </c>
    </row>
    <row r="51" spans="1:26" ht="39" customHeight="1" x14ac:dyDescent="0.3">
      <c r="A51" s="78"/>
      <c r="B51" s="79"/>
      <c r="C51" s="78"/>
      <c r="D51" s="90"/>
      <c r="E51" s="90"/>
      <c r="F51" s="90"/>
      <c r="G51" s="19" t="s">
        <v>35</v>
      </c>
      <c r="H51" s="40">
        <v>600</v>
      </c>
      <c r="I51" s="39">
        <v>24000</v>
      </c>
      <c r="J51" s="39">
        <f>I51/H51</f>
        <v>40</v>
      </c>
      <c r="K51" s="92"/>
      <c r="L51" s="23" t="s">
        <v>110</v>
      </c>
      <c r="M51" s="24"/>
      <c r="N51" s="24"/>
      <c r="O51" s="80"/>
      <c r="P51" s="25"/>
      <c r="Q51" s="25"/>
      <c r="R51" s="25"/>
      <c r="S51" s="25"/>
      <c r="T51" s="26">
        <f t="shared" si="30"/>
        <v>0</v>
      </c>
      <c r="U51" s="25">
        <f t="shared" si="2"/>
        <v>0</v>
      </c>
      <c r="V51" s="25"/>
      <c r="W51" s="25">
        <f t="shared" si="3"/>
        <v>0</v>
      </c>
      <c r="X51" s="25">
        <f t="shared" si="4"/>
        <v>0</v>
      </c>
      <c r="Y51" s="69"/>
      <c r="Z51" s="69"/>
    </row>
    <row r="52" spans="1:26" ht="75.75" customHeight="1" x14ac:dyDescent="0.5">
      <c r="A52" s="41">
        <v>22</v>
      </c>
      <c r="B52" s="42" t="s">
        <v>111</v>
      </c>
      <c r="C52" s="43"/>
      <c r="D52" s="27">
        <v>83</v>
      </c>
      <c r="E52" s="27">
        <v>78</v>
      </c>
      <c r="F52" s="27">
        <v>13.5</v>
      </c>
      <c r="G52" s="19" t="s">
        <v>35</v>
      </c>
      <c r="H52" s="27">
        <v>400</v>
      </c>
      <c r="I52" s="33">
        <v>18000</v>
      </c>
      <c r="J52" s="28">
        <f t="shared" si="8"/>
        <v>45</v>
      </c>
      <c r="K52" s="44" t="s">
        <v>112</v>
      </c>
      <c r="L52" s="45" t="s">
        <v>111</v>
      </c>
      <c r="M52" s="30">
        <v>12.5</v>
      </c>
      <c r="N52" s="30"/>
      <c r="O52" s="28" t="s">
        <v>34</v>
      </c>
      <c r="P52" s="31">
        <v>0.4</v>
      </c>
      <c r="Q52" s="31">
        <v>35</v>
      </c>
      <c r="R52" s="31">
        <v>20</v>
      </c>
      <c r="S52" s="31">
        <v>55</v>
      </c>
      <c r="T52" s="32">
        <f t="shared" si="30"/>
        <v>3.85E-2</v>
      </c>
      <c r="U52" s="31">
        <f t="shared" si="2"/>
        <v>5.4</v>
      </c>
      <c r="V52" s="31"/>
      <c r="W52" s="31">
        <f t="shared" si="3"/>
        <v>0</v>
      </c>
      <c r="X52" s="31">
        <f t="shared" si="4"/>
        <v>0</v>
      </c>
      <c r="Y52" s="32"/>
      <c r="Z52" s="32"/>
    </row>
    <row r="53" spans="1:26" ht="75.75" customHeight="1" x14ac:dyDescent="0.5">
      <c r="A53" s="46">
        <v>23</v>
      </c>
      <c r="B53" s="47" t="s">
        <v>113</v>
      </c>
      <c r="C53" s="48"/>
      <c r="D53" s="38">
        <v>83</v>
      </c>
      <c r="E53" s="38">
        <v>78</v>
      </c>
      <c r="F53" s="38">
        <v>13.5</v>
      </c>
      <c r="G53" s="19" t="s">
        <v>35</v>
      </c>
      <c r="H53" s="38">
        <v>480</v>
      </c>
      <c r="I53" s="40">
        <v>21600</v>
      </c>
      <c r="J53" s="39">
        <f t="shared" si="8"/>
        <v>45</v>
      </c>
      <c r="K53" s="49" t="s">
        <v>112</v>
      </c>
      <c r="L53" s="50" t="s">
        <v>113</v>
      </c>
      <c r="M53" s="24">
        <v>9</v>
      </c>
      <c r="N53" s="24"/>
      <c r="O53" s="22" t="s">
        <v>34</v>
      </c>
      <c r="P53" s="25">
        <v>0.4</v>
      </c>
      <c r="Q53" s="25">
        <v>35</v>
      </c>
      <c r="R53" s="25">
        <v>20</v>
      </c>
      <c r="S53" s="25">
        <v>55</v>
      </c>
      <c r="T53" s="26">
        <f t="shared" si="30"/>
        <v>3.85E-2</v>
      </c>
      <c r="U53" s="25">
        <f t="shared" si="2"/>
        <v>4.7200000000000006</v>
      </c>
      <c r="V53" s="25"/>
      <c r="W53" s="25">
        <f t="shared" si="3"/>
        <v>0</v>
      </c>
      <c r="X53" s="25">
        <f t="shared" si="4"/>
        <v>0</v>
      </c>
      <c r="Y53" s="26"/>
      <c r="Z53" s="26"/>
    </row>
    <row r="54" spans="1:26" ht="75.75" customHeight="1" x14ac:dyDescent="0.5">
      <c r="A54" s="41">
        <v>24</v>
      </c>
      <c r="B54" s="42" t="s">
        <v>114</v>
      </c>
      <c r="C54" s="43"/>
      <c r="D54" s="27"/>
      <c r="E54" s="27"/>
      <c r="F54" s="27"/>
      <c r="G54" s="19" t="s">
        <v>115</v>
      </c>
      <c r="H54" s="27">
        <v>500</v>
      </c>
      <c r="I54" s="33"/>
      <c r="J54" s="28"/>
      <c r="K54" s="44" t="s">
        <v>116</v>
      </c>
      <c r="L54" s="29" t="s">
        <v>117</v>
      </c>
      <c r="M54" s="30">
        <v>45</v>
      </c>
      <c r="N54" s="30"/>
      <c r="O54" s="28"/>
      <c r="P54" s="31"/>
      <c r="Q54" s="31"/>
      <c r="R54" s="31"/>
      <c r="S54" s="31"/>
      <c r="T54" s="32"/>
      <c r="U54" s="31"/>
      <c r="V54" s="31"/>
      <c r="W54" s="31"/>
      <c r="X54" s="31"/>
      <c r="Y54" s="32"/>
      <c r="Z54" s="32"/>
    </row>
    <row r="55" spans="1:26" ht="75.75" customHeight="1" x14ac:dyDescent="0.5">
      <c r="A55" s="46">
        <v>25</v>
      </c>
      <c r="B55" s="47" t="s">
        <v>118</v>
      </c>
      <c r="C55" s="48"/>
      <c r="D55" s="38">
        <v>85</v>
      </c>
      <c r="E55" s="38"/>
      <c r="F55" s="38">
        <v>14</v>
      </c>
      <c r="G55" s="19" t="s">
        <v>119</v>
      </c>
      <c r="H55" s="38"/>
      <c r="I55" s="40"/>
      <c r="J55" s="39"/>
      <c r="K55" s="49" t="s">
        <v>120</v>
      </c>
      <c r="L55" s="50" t="s">
        <v>121</v>
      </c>
      <c r="M55" s="24">
        <v>3</v>
      </c>
      <c r="N55" s="24"/>
      <c r="O55" s="22"/>
      <c r="P55" s="25"/>
      <c r="Q55" s="25"/>
      <c r="R55" s="25"/>
      <c r="S55" s="25"/>
      <c r="T55" s="26"/>
      <c r="U55" s="25"/>
      <c r="V55" s="25"/>
      <c r="W55" s="25"/>
      <c r="X55" s="25"/>
      <c r="Y55" s="26"/>
      <c r="Z55" s="26"/>
    </row>
    <row r="62" spans="1:26" x14ac:dyDescent="0.3">
      <c r="B62" s="51"/>
    </row>
    <row r="63" spans="1:26" x14ac:dyDescent="0.3">
      <c r="B63" s="51"/>
    </row>
    <row r="64" spans="1:26" x14ac:dyDescent="0.3">
      <c r="B64" s="51"/>
    </row>
    <row r="65" spans="2:2" x14ac:dyDescent="0.3">
      <c r="B65" s="51"/>
    </row>
    <row r="66" spans="2:2" x14ac:dyDescent="0.3">
      <c r="B66" s="51"/>
    </row>
    <row r="67" spans="2:2" x14ac:dyDescent="0.3">
      <c r="B67" s="51"/>
    </row>
    <row r="68" spans="2:2" x14ac:dyDescent="0.3">
      <c r="B68" s="51"/>
    </row>
    <row r="69" spans="2:2" x14ac:dyDescent="0.3">
      <c r="B69" s="51"/>
    </row>
    <row r="70" spans="2:2" x14ac:dyDescent="0.3">
      <c r="B70" s="51"/>
    </row>
    <row r="71" spans="2:2" x14ac:dyDescent="0.3">
      <c r="B71" s="51"/>
    </row>
    <row r="72" spans="2:2" x14ac:dyDescent="0.3">
      <c r="B72" s="51"/>
    </row>
    <row r="73" spans="2:2" x14ac:dyDescent="0.3">
      <c r="B73" s="51"/>
    </row>
    <row r="74" spans="2:2" x14ac:dyDescent="0.3">
      <c r="B74" s="51"/>
    </row>
    <row r="75" spans="2:2" x14ac:dyDescent="0.3">
      <c r="B75" s="51"/>
    </row>
    <row r="76" spans="2:2" x14ac:dyDescent="0.3">
      <c r="B76" s="51"/>
    </row>
    <row r="77" spans="2:2" x14ac:dyDescent="0.3">
      <c r="B77" s="51"/>
    </row>
    <row r="78" spans="2:2" x14ac:dyDescent="0.3">
      <c r="B78" s="51"/>
    </row>
    <row r="79" spans="2:2" x14ac:dyDescent="0.3">
      <c r="B79" s="51"/>
    </row>
    <row r="80" spans="2:2" x14ac:dyDescent="0.3">
      <c r="B80" s="51"/>
    </row>
    <row r="81" spans="2:2" x14ac:dyDescent="0.3">
      <c r="B81" s="51"/>
    </row>
    <row r="82" spans="2:2" x14ac:dyDescent="0.3">
      <c r="B82" s="51"/>
    </row>
    <row r="84" spans="2:2" x14ac:dyDescent="0.3">
      <c r="B84" s="51"/>
    </row>
    <row r="85" spans="2:2" x14ac:dyDescent="0.3">
      <c r="B85" s="51"/>
    </row>
  </sheetData>
  <mergeCells count="259">
    <mergeCell ref="F50:F51"/>
    <mergeCell ref="K50:K51"/>
    <mergeCell ref="O50:O51"/>
    <mergeCell ref="Y50:Y51"/>
    <mergeCell ref="Z50:Z51"/>
    <mergeCell ref="K48:K49"/>
    <mergeCell ref="N48:N49"/>
    <mergeCell ref="O48:O49"/>
    <mergeCell ref="Y48:Y49"/>
    <mergeCell ref="Z48:Z49"/>
    <mergeCell ref="F48:F49"/>
    <mergeCell ref="A50:A51"/>
    <mergeCell ref="B50:B51"/>
    <mergeCell ref="C50:C51"/>
    <mergeCell ref="D50:D51"/>
    <mergeCell ref="E50:E51"/>
    <mergeCell ref="A48:A49"/>
    <mergeCell ref="B48:B49"/>
    <mergeCell ref="C48:C49"/>
    <mergeCell ref="D48:D49"/>
    <mergeCell ref="E48:E49"/>
    <mergeCell ref="F46:F47"/>
    <mergeCell ref="K46:K47"/>
    <mergeCell ref="N46:N47"/>
    <mergeCell ref="O46:O47"/>
    <mergeCell ref="Y46:Y47"/>
    <mergeCell ref="Z46:Z47"/>
    <mergeCell ref="K44:K45"/>
    <mergeCell ref="N44:N45"/>
    <mergeCell ref="O44:O45"/>
    <mergeCell ref="Y44:Y45"/>
    <mergeCell ref="Z44:Z45"/>
    <mergeCell ref="F44:F45"/>
    <mergeCell ref="A46:A47"/>
    <mergeCell ref="B46:B47"/>
    <mergeCell ref="C46:C47"/>
    <mergeCell ref="D46:D47"/>
    <mergeCell ref="E46:E47"/>
    <mergeCell ref="A44:A45"/>
    <mergeCell ref="B44:B45"/>
    <mergeCell ref="C44:C45"/>
    <mergeCell ref="D44:D45"/>
    <mergeCell ref="E44:E45"/>
    <mergeCell ref="F42:F43"/>
    <mergeCell ref="K42:K43"/>
    <mergeCell ref="N42:N43"/>
    <mergeCell ref="O42:O43"/>
    <mergeCell ref="Y42:Y43"/>
    <mergeCell ref="Z42:Z43"/>
    <mergeCell ref="K40:K41"/>
    <mergeCell ref="N40:N41"/>
    <mergeCell ref="O40:O41"/>
    <mergeCell ref="Y40:Y41"/>
    <mergeCell ref="Z40:Z41"/>
    <mergeCell ref="F40:F41"/>
    <mergeCell ref="A42:A43"/>
    <mergeCell ref="B42:B43"/>
    <mergeCell ref="C42:C43"/>
    <mergeCell ref="D42:D43"/>
    <mergeCell ref="E42:E43"/>
    <mergeCell ref="A40:A41"/>
    <mergeCell ref="B40:B41"/>
    <mergeCell ref="C40:C41"/>
    <mergeCell ref="D40:D41"/>
    <mergeCell ref="E40:E41"/>
    <mergeCell ref="F38:F39"/>
    <mergeCell ref="K38:K39"/>
    <mergeCell ref="N38:N39"/>
    <mergeCell ref="O38:O39"/>
    <mergeCell ref="Y38:Y39"/>
    <mergeCell ref="Z38:Z39"/>
    <mergeCell ref="K36:K37"/>
    <mergeCell ref="N36:N37"/>
    <mergeCell ref="O36:O37"/>
    <mergeCell ref="Y36:Y37"/>
    <mergeCell ref="Z36:Z37"/>
    <mergeCell ref="F36:F37"/>
    <mergeCell ref="A38:A39"/>
    <mergeCell ref="B38:B39"/>
    <mergeCell ref="C38:C39"/>
    <mergeCell ref="D38:D39"/>
    <mergeCell ref="E38:E39"/>
    <mergeCell ref="A36:A37"/>
    <mergeCell ref="B36:B37"/>
    <mergeCell ref="C36:C37"/>
    <mergeCell ref="D36:D37"/>
    <mergeCell ref="E36:E37"/>
    <mergeCell ref="K34:K35"/>
    <mergeCell ref="N34:N35"/>
    <mergeCell ref="O34:O35"/>
    <mergeCell ref="Y34:Y35"/>
    <mergeCell ref="Z34:Z35"/>
    <mergeCell ref="K32:K33"/>
    <mergeCell ref="N32:N33"/>
    <mergeCell ref="O32:O33"/>
    <mergeCell ref="Y32:Y33"/>
    <mergeCell ref="Z32:Z33"/>
    <mergeCell ref="F28:F29"/>
    <mergeCell ref="A34:A35"/>
    <mergeCell ref="B34:B35"/>
    <mergeCell ref="C34:C35"/>
    <mergeCell ref="D34:D35"/>
    <mergeCell ref="E34:E35"/>
    <mergeCell ref="A32:A33"/>
    <mergeCell ref="B32:B33"/>
    <mergeCell ref="C32:C33"/>
    <mergeCell ref="D32:D33"/>
    <mergeCell ref="E32:E33"/>
    <mergeCell ref="F34:F35"/>
    <mergeCell ref="F32:F33"/>
    <mergeCell ref="Y24:Y25"/>
    <mergeCell ref="Z24:Z25"/>
    <mergeCell ref="F24:F25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F30:F31"/>
    <mergeCell ref="K30:K31"/>
    <mergeCell ref="N30:N31"/>
    <mergeCell ref="O30:O31"/>
    <mergeCell ref="Y30:Y31"/>
    <mergeCell ref="Z30:Z31"/>
    <mergeCell ref="K28:K29"/>
    <mergeCell ref="N28:N29"/>
    <mergeCell ref="O28:O29"/>
    <mergeCell ref="Y28:Y29"/>
    <mergeCell ref="Z28:Z29"/>
    <mergeCell ref="N20:N21"/>
    <mergeCell ref="O20:O21"/>
    <mergeCell ref="Y20:Y21"/>
    <mergeCell ref="Z20:Z21"/>
    <mergeCell ref="F20:F21"/>
    <mergeCell ref="A26:A27"/>
    <mergeCell ref="B26:B27"/>
    <mergeCell ref="C26:C27"/>
    <mergeCell ref="D26:D27"/>
    <mergeCell ref="E26:E27"/>
    <mergeCell ref="A24:A25"/>
    <mergeCell ref="B24:B25"/>
    <mergeCell ref="C24:C25"/>
    <mergeCell ref="D24:D25"/>
    <mergeCell ref="E24:E25"/>
    <mergeCell ref="F26:F27"/>
    <mergeCell ref="K26:K27"/>
    <mergeCell ref="N26:N27"/>
    <mergeCell ref="O26:O27"/>
    <mergeCell ref="Y26:Y27"/>
    <mergeCell ref="Z26:Z27"/>
    <mergeCell ref="K24:K25"/>
    <mergeCell ref="N24:N25"/>
    <mergeCell ref="O24:O25"/>
    <mergeCell ref="Y18:Y19"/>
    <mergeCell ref="Z18:Z19"/>
    <mergeCell ref="K16:K17"/>
    <mergeCell ref="N16:N17"/>
    <mergeCell ref="O16:O17"/>
    <mergeCell ref="Y16:Y17"/>
    <mergeCell ref="Z16:Z17"/>
    <mergeCell ref="A22:A23"/>
    <mergeCell ref="B22:B23"/>
    <mergeCell ref="C22:C23"/>
    <mergeCell ref="D22:D23"/>
    <mergeCell ref="E22:E23"/>
    <mergeCell ref="A20:A21"/>
    <mergeCell ref="B20:B21"/>
    <mergeCell ref="C20:C21"/>
    <mergeCell ref="D20:D21"/>
    <mergeCell ref="E20:E21"/>
    <mergeCell ref="F22:F23"/>
    <mergeCell ref="K22:K23"/>
    <mergeCell ref="N22:N23"/>
    <mergeCell ref="O22:O23"/>
    <mergeCell ref="Y22:Y23"/>
    <mergeCell ref="Z22:Z23"/>
    <mergeCell ref="K20:K21"/>
    <mergeCell ref="Y14:Y15"/>
    <mergeCell ref="Z14:Z15"/>
    <mergeCell ref="A16:A17"/>
    <mergeCell ref="B16:B17"/>
    <mergeCell ref="C16:C17"/>
    <mergeCell ref="D16:D17"/>
    <mergeCell ref="E16:E17"/>
    <mergeCell ref="F16:F17"/>
    <mergeCell ref="A14:A15"/>
    <mergeCell ref="B14:B15"/>
    <mergeCell ref="C14:C15"/>
    <mergeCell ref="D14:D15"/>
    <mergeCell ref="E14:E15"/>
    <mergeCell ref="F14:F15"/>
    <mergeCell ref="K14:K15"/>
    <mergeCell ref="A18:A19"/>
    <mergeCell ref="B18:B19"/>
    <mergeCell ref="C18:C19"/>
    <mergeCell ref="D18:D19"/>
    <mergeCell ref="E18:E19"/>
    <mergeCell ref="F18:F19"/>
    <mergeCell ref="K18:K19"/>
    <mergeCell ref="O8:O9"/>
    <mergeCell ref="P8:P9"/>
    <mergeCell ref="O10:O11"/>
    <mergeCell ref="H8:H9"/>
    <mergeCell ref="I8:I9"/>
    <mergeCell ref="J8:J9"/>
    <mergeCell ref="K8:K9"/>
    <mergeCell ref="N14:N15"/>
    <mergeCell ref="O14:O15"/>
    <mergeCell ref="N18:N19"/>
    <mergeCell ref="O18:O19"/>
    <mergeCell ref="Y10:Y11"/>
    <mergeCell ref="Z10:Z11"/>
    <mergeCell ref="A12:A13"/>
    <mergeCell ref="B12:B13"/>
    <mergeCell ref="C12:C13"/>
    <mergeCell ref="D12:D13"/>
    <mergeCell ref="E12:E13"/>
    <mergeCell ref="F12:F13"/>
    <mergeCell ref="K12:K13"/>
    <mergeCell ref="N12:N13"/>
    <mergeCell ref="O12:O13"/>
    <mergeCell ref="Y12:Y13"/>
    <mergeCell ref="Z12:Z13"/>
    <mergeCell ref="A10:A11"/>
    <mergeCell ref="B10:B11"/>
    <mergeCell ref="C10:C11"/>
    <mergeCell ref="D10:D11"/>
    <mergeCell ref="E10:E11"/>
    <mergeCell ref="F10:F11"/>
    <mergeCell ref="K10:K11"/>
    <mergeCell ref="N10:N11"/>
    <mergeCell ref="D2:G2"/>
    <mergeCell ref="H2:K2"/>
    <mergeCell ref="Y2:Z2"/>
    <mergeCell ref="A4:C6"/>
    <mergeCell ref="D5:K5"/>
    <mergeCell ref="A8:A9"/>
    <mergeCell ref="B8:B9"/>
    <mergeCell ref="C8:C9"/>
    <mergeCell ref="D8:D9"/>
    <mergeCell ref="E8:E9"/>
    <mergeCell ref="Z8:Z9"/>
    <mergeCell ref="T8:T9"/>
    <mergeCell ref="U8:U9"/>
    <mergeCell ref="V8:V9"/>
    <mergeCell ref="W8:W9"/>
    <mergeCell ref="X8:X9"/>
    <mergeCell ref="Y8:Y9"/>
    <mergeCell ref="L8:L9"/>
    <mergeCell ref="M8:M9"/>
    <mergeCell ref="N8:N9"/>
    <mergeCell ref="Q8:S8"/>
    <mergeCell ref="F8:F9"/>
    <mergeCell ref="G8:G9"/>
  </mergeCells>
  <hyperlinks>
    <hyperlink ref="K10" r:id="rId1" xr:uid="{2C61145C-C403-47F8-B4E1-5B50385A2E9C}"/>
    <hyperlink ref="K38" r:id="rId2" xr:uid="{2839E6DC-12D5-41DB-AA38-C087BCA06FE3}"/>
    <hyperlink ref="K12" r:id="rId3" xr:uid="{5A7F478E-B3BF-42A1-85E5-7052FE783AA1}"/>
    <hyperlink ref="K14" r:id="rId4" xr:uid="{04668D30-A111-41BC-808C-5D60620BC32D}"/>
    <hyperlink ref="K16" r:id="rId5" xr:uid="{39665E4C-DDA8-48D1-BA3F-D2C767EA1E02}"/>
    <hyperlink ref="K18" r:id="rId6" xr:uid="{22197784-6DE8-4A10-9261-CD87D268EC63}"/>
    <hyperlink ref="K20" r:id="rId7" xr:uid="{50B00A75-08A1-4E2A-A694-14FA72C09C4E}"/>
    <hyperlink ref="K24" r:id="rId8" xr:uid="{5373D46C-2D5E-4C0C-8ED6-6996874F7419}"/>
    <hyperlink ref="K22" r:id="rId9" xr:uid="{6BA332CF-7FBF-439C-A234-0036C18E5346}"/>
    <hyperlink ref="K26" r:id="rId10" xr:uid="{71815D2F-D461-458E-96FE-C623E30307C5}"/>
    <hyperlink ref="K32" r:id="rId11" xr:uid="{0E8D4FBE-D98F-4022-AD60-54DF1C9B7535}"/>
    <hyperlink ref="K34" r:id="rId12" xr:uid="{ECB92286-8FFC-478D-B048-42DBAD7F9103}"/>
    <hyperlink ref="K36" r:id="rId13" xr:uid="{4E5BDD9A-13C7-42B4-97F6-C8B51B27F468}"/>
    <hyperlink ref="K40" r:id="rId14" xr:uid="{F64179A5-63E7-4260-B380-87C6DB640DCD}"/>
    <hyperlink ref="K52" r:id="rId15" xr:uid="{29CC648B-5889-43FC-AB4B-956DF7DC5B11}"/>
    <hyperlink ref="K28" r:id="rId16" xr:uid="{B671E13A-FBE3-4715-9ECE-F828F1C1F87A}"/>
    <hyperlink ref="K30" r:id="rId17" xr:uid="{E666EC30-8F35-4449-967C-7B427CAE2F9B}"/>
    <hyperlink ref="K42" r:id="rId18" xr:uid="{C47BD2B9-51E3-42DB-AF97-CEBE129B3E77}"/>
    <hyperlink ref="K44" r:id="rId19" xr:uid="{456A6604-98AB-4D7D-B0A0-6FEAA2820694}"/>
    <hyperlink ref="K46" r:id="rId20" xr:uid="{441FD818-299A-4904-ADE9-F1FD568281F1}"/>
    <hyperlink ref="K48" r:id="rId21" xr:uid="{058969C3-649B-4BA0-92BB-2CECF3A43F3C}"/>
    <hyperlink ref="K50" r:id="rId22" xr:uid="{BDB4927A-D688-49C9-9D55-501EFE2B45DE}"/>
    <hyperlink ref="K53" r:id="rId23" xr:uid="{26333FD6-5B46-4FC5-80E2-E1DE5D9CE7E4}"/>
    <hyperlink ref="K55" r:id="rId24" xr:uid="{F55E45A2-C275-4AE0-B6F0-B5EF497880A4}"/>
    <hyperlink ref="K54" r:id="rId25" xr:uid="{5EC69007-30B8-4C89-AB6E-08D08E78D8FC}"/>
  </hyperlinks>
  <pageMargins left="0.7" right="0.7" top="0.75" bottom="0.75" header="0.3" footer="0.3"/>
  <pageSetup paperSize="9" scale="38" fitToHeight="0" orientation="portrait" r:id="rId26"/>
  <drawing r:id="rId2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Для прайса контрагентам ФИНАЛ</vt:lpstr>
      <vt:lpstr>'Для прайса контрагентам ФИНАЛ'!Область_печати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Романов Дмитрий Владимирович</dc:creator>
  <cp:lastModifiedBy>Evgeniy Berest</cp:lastModifiedBy>
  <dcterms:created xsi:type="dcterms:W3CDTF">2025-01-30T06:18:13Z</dcterms:created>
  <dcterms:modified xsi:type="dcterms:W3CDTF">2025-04-17T12:06:40Z</dcterms:modified>
</cp:coreProperties>
</file>